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Egnyte\Shared\EPR Folder\MN\Manuals\User Manual\Appendix B\Working\"/>
    </mc:Choice>
  </mc:AlternateContent>
  <xr:revisionPtr revIDLastSave="0" documentId="13_ncr:1_{2A263206-C02A-48C3-B40C-B28474692F6A}" xr6:coauthVersionLast="43" xr6:coauthVersionMax="43" xr10:uidLastSave="{00000000-0000-0000-0000-000000000000}"/>
  <bookViews>
    <workbookView xWindow="-120" yWindow="-120" windowWidth="29040" windowHeight="15840" tabRatio="898" xr2:uid="{00000000-000D-0000-FFFF-FFFF00000000}"/>
  </bookViews>
  <sheets>
    <sheet name="Parameter Selection Checklist" sheetId="5" r:id="rId1"/>
    <sheet name="Project Reach Form" sheetId="1" r:id="rId2"/>
    <sheet name="Longitudinal Profile Form" sheetId="7" r:id="rId3"/>
    <sheet name="Standard Cross Section Form" sheetId="6" r:id="rId4"/>
    <sheet name="Rapid Survey Form" sheetId="2" r:id="rId5"/>
    <sheet name="Lateral Migration Form" sheetId="4" r:id="rId6"/>
    <sheet name="Riparian Width Form__OLD" sheetId="13" state="hidden" r:id="rId7"/>
    <sheet name="Riparian Veg Form" sheetId="11" state="hidden" r:id="rId8"/>
    <sheet name="Physicochemical and Biology" sheetId="14" state="hidden" r:id="rId9"/>
    <sheet name="Riparian Width Form" sheetId="17" r:id="rId10"/>
    <sheet name="Riparian Vegetation Form" sheetId="16" r:id="rId11"/>
    <sheet name="Pebble Count Form" sheetId="8" r:id="rId12"/>
    <sheet name="Sensor Log" sheetId="15" r:id="rId13"/>
  </sheets>
  <externalReferences>
    <externalReference r:id="rId14"/>
  </externalReferences>
  <definedNames>
    <definedName name="BedMaterial">'[1]Pull Down Notes'!$B$13:$B$15</definedName>
    <definedName name="Flow.Type">'[1]Pull Down Notes'!$B$17:$B$20</definedName>
    <definedName name="Level">'[1]Pull Down Notes'!$B$55:$B$58</definedName>
    <definedName name="_xlnm.Print_Area" localSheetId="0">'Parameter Selection Checklist'!$A$1:$E$37</definedName>
    <definedName name="_xlnm.Print_Area" localSheetId="8">'Physicochemical and Biology'!$A$1:$J$46</definedName>
    <definedName name="_xlnm.Print_Area" localSheetId="1">'Project Reach Form'!$A$1:$J$109</definedName>
    <definedName name="_xlnm.Print_Area" localSheetId="4">'Rapid Survey Form'!$A$1:$J$67</definedName>
    <definedName name="_xlnm.Print_Area" localSheetId="7">'Riparian Veg Form'!$A$1:$N$42</definedName>
    <definedName name="_xlnm.Print_Area" localSheetId="9">'Riparian Width Form'!$A$1:$M$42</definedName>
    <definedName name="_xlnm.Print_Area" localSheetId="6">'Riparian Width Form__OLD'!$A$1:$M$44</definedName>
    <definedName name="Region">'[1]Pull Down Notes'!$B$60:$B$71</definedName>
    <definedName name="RiverBasins">'[1]Pull Down Notes'!$B$83:$B$89</definedName>
    <definedName name="WaterTypes">'[1]Pull Down Notes'!$B$91:$B$94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2" i="17" l="1"/>
  <c r="M23" i="17"/>
  <c r="M14" i="17"/>
  <c r="M5" i="17"/>
  <c r="F9" i="16" l="1"/>
  <c r="M35" i="13" l="1"/>
  <c r="M26" i="13"/>
  <c r="M17" i="13"/>
  <c r="M6" i="13" l="1"/>
  <c r="H42" i="13" s="1"/>
  <c r="L28" i="4" l="1"/>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27" i="4"/>
  <c r="L58" i="4" l="1"/>
  <c r="L57" i="4"/>
  <c r="M58" i="4" l="1"/>
  <c r="M41" i="4"/>
  <c r="M33" i="4"/>
  <c r="M49" i="4"/>
  <c r="M50" i="4"/>
  <c r="M30" i="4"/>
  <c r="M44" i="4"/>
  <c r="M46" i="4"/>
  <c r="M34" i="4"/>
  <c r="M51" i="4"/>
  <c r="M28" i="4"/>
  <c r="M36" i="4"/>
  <c r="M37" i="4"/>
  <c r="M53" i="4"/>
  <c r="M54" i="4"/>
  <c r="M55" i="4"/>
  <c r="M43" i="4"/>
  <c r="M56" i="4"/>
  <c r="M35" i="4"/>
  <c r="M52" i="4"/>
  <c r="M27" i="4"/>
  <c r="M31" i="4"/>
  <c r="M39" i="4"/>
  <c r="M47" i="4"/>
  <c r="M29" i="4"/>
  <c r="M32" i="4"/>
  <c r="M38" i="4"/>
  <c r="M40" i="4"/>
  <c r="M45" i="4"/>
  <c r="M48" i="4"/>
  <c r="M42" i="4"/>
  <c r="C21" i="1"/>
  <c r="C22" i="1" s="1"/>
  <c r="M57" i="4" l="1"/>
  <c r="E34" i="2" l="1"/>
  <c r="F34" i="2"/>
  <c r="H34" i="2"/>
  <c r="J34" i="2"/>
  <c r="C34" i="2"/>
  <c r="F35" i="2" l="1"/>
  <c r="D34" i="2"/>
  <c r="D35" i="2" s="1"/>
  <c r="G34" i="2"/>
  <c r="H35" i="2" s="1"/>
  <c r="I34" i="2"/>
  <c r="J35" i="2" s="1"/>
  <c r="C15" i="2"/>
  <c r="D15" i="2"/>
  <c r="E15" i="2"/>
  <c r="F15" i="2"/>
  <c r="G15" i="2"/>
  <c r="H15" i="2"/>
  <c r="I15" i="2"/>
  <c r="J15" i="2"/>
  <c r="C18" i="2"/>
  <c r="D18" i="2"/>
  <c r="G35" i="2" l="1"/>
  <c r="I35" i="2"/>
  <c r="D36" i="2"/>
  <c r="E35" i="2"/>
  <c r="E36" i="2" s="1"/>
  <c r="E22" i="2"/>
  <c r="M41" i="11" l="1"/>
  <c r="M40" i="11"/>
  <c r="F41" i="11"/>
  <c r="F40" i="11"/>
  <c r="F28" i="11"/>
  <c r="M20" i="11" l="1"/>
  <c r="F20" i="11"/>
  <c r="K33" i="11"/>
  <c r="D33" i="11"/>
  <c r="M32" i="11"/>
  <c r="F32" i="11"/>
  <c r="M31" i="11"/>
  <c r="F31" i="11"/>
  <c r="M30" i="11"/>
  <c r="F30" i="11"/>
  <c r="M29" i="11"/>
  <c r="F29" i="11"/>
  <c r="M28" i="11"/>
  <c r="M27" i="11"/>
  <c r="F27" i="11"/>
  <c r="M26" i="11"/>
  <c r="F26" i="11"/>
  <c r="M25" i="11"/>
  <c r="F25" i="11"/>
  <c r="M24" i="11"/>
  <c r="F24" i="11"/>
  <c r="M23" i="11"/>
  <c r="F23" i="11"/>
  <c r="F34" i="11" s="1"/>
  <c r="M18" i="11"/>
  <c r="F18" i="11"/>
  <c r="M12" i="11"/>
  <c r="F12" i="11"/>
  <c r="M33" i="11" l="1"/>
  <c r="M34" i="11"/>
  <c r="M37" i="11" s="1"/>
  <c r="F33" i="11"/>
  <c r="F37" i="11"/>
  <c r="F19" i="11"/>
  <c r="F36" i="11" s="1"/>
  <c r="M19" i="11"/>
  <c r="M36" i="11" l="1"/>
  <c r="M38" i="11" s="1"/>
  <c r="F38" i="11"/>
  <c r="E56" i="1"/>
  <c r="E54" i="1"/>
  <c r="E44" i="2" l="1"/>
  <c r="E45" i="2"/>
  <c r="C27" i="1"/>
  <c r="G44" i="2" l="1"/>
  <c r="J30" i="1"/>
  <c r="J38" i="2" l="1"/>
  <c r="I38" i="2"/>
  <c r="H38" i="2"/>
  <c r="G38" i="2"/>
  <c r="F38" i="2"/>
  <c r="E38" i="2"/>
  <c r="D38" i="2"/>
  <c r="C38" i="2"/>
  <c r="J36" i="2"/>
  <c r="I36" i="2"/>
  <c r="H36" i="2"/>
  <c r="G36" i="2"/>
  <c r="F36" i="2"/>
  <c r="J20" i="2"/>
  <c r="I20" i="2"/>
  <c r="H20" i="2"/>
  <c r="G20" i="2"/>
  <c r="F20" i="2"/>
  <c r="E20" i="2"/>
  <c r="D20" i="2"/>
  <c r="C20" i="2"/>
  <c r="J18" i="2"/>
  <c r="I18" i="2"/>
  <c r="H18" i="2"/>
  <c r="G18" i="2"/>
  <c r="F18" i="2"/>
  <c r="E18" i="2"/>
  <c r="J16" i="2"/>
  <c r="I16" i="2"/>
  <c r="H16" i="2"/>
  <c r="G16" i="2"/>
  <c r="F16" i="2"/>
  <c r="E16" i="2"/>
  <c r="D16" i="2"/>
  <c r="C16" i="2"/>
  <c r="J4" i="2"/>
  <c r="E26" i="2" l="1"/>
  <c r="D17" i="2"/>
  <c r="E27" i="2"/>
  <c r="E17" i="2"/>
  <c r="F17" i="2"/>
  <c r="F19" i="2"/>
  <c r="G17" i="2"/>
  <c r="G19" i="2"/>
  <c r="H17" i="2"/>
  <c r="H19" i="2"/>
  <c r="J17" i="2"/>
  <c r="J19" i="2"/>
  <c r="C17" i="2"/>
  <c r="C19" i="2"/>
  <c r="D19" i="2"/>
  <c r="E19" i="2"/>
  <c r="I17" i="2"/>
  <c r="I19" i="2"/>
  <c r="I40" i="2"/>
  <c r="C40" i="2"/>
  <c r="L45" i="1"/>
  <c r="P44" i="1"/>
  <c r="P45" i="1"/>
  <c r="P46" i="1"/>
  <c r="P47" i="1"/>
  <c r="P48" i="1"/>
  <c r="P49" i="1"/>
  <c r="P50" i="1"/>
  <c r="O44" i="1"/>
  <c r="O46" i="1"/>
  <c r="O47" i="1"/>
  <c r="O48" i="1"/>
  <c r="O49" i="1"/>
  <c r="O50" i="1"/>
  <c r="O45" i="1"/>
  <c r="E25" i="2" l="1"/>
  <c r="E23" i="2"/>
  <c r="Q45" i="1"/>
  <c r="Q49" i="1"/>
  <c r="Q48" i="1"/>
  <c r="Q47" i="1"/>
  <c r="Q50" i="1"/>
  <c r="Q46" i="1"/>
  <c r="Q44" i="1"/>
  <c r="M46" i="1"/>
  <c r="M47" i="1"/>
  <c r="M48" i="1"/>
  <c r="M49" i="1"/>
  <c r="M50" i="1"/>
  <c r="M45" i="1"/>
  <c r="L46" i="1"/>
  <c r="L47" i="1"/>
  <c r="L48" i="1"/>
  <c r="L49" i="1"/>
  <c r="L50" i="1"/>
  <c r="N47" i="1" l="1"/>
  <c r="N46" i="1"/>
  <c r="N48" i="1"/>
  <c r="N50" i="1"/>
  <c r="N45" i="1"/>
  <c r="N49" i="1"/>
  <c r="E44" i="1" l="1"/>
  <c r="E43" i="1" s="1"/>
  <c r="E53" i="1" s="1"/>
  <c r="E18" i="1"/>
</calcChain>
</file>

<file path=xl/sharedStrings.xml><?xml version="1.0" encoding="utf-8"?>
<sst xmlns="http://schemas.openxmlformats.org/spreadsheetml/2006/main" count="909" uniqueCount="519">
  <si>
    <t>R1</t>
  </si>
  <si>
    <t>R2</t>
  </si>
  <si>
    <t>R3</t>
  </si>
  <si>
    <t>R4</t>
  </si>
  <si>
    <t>R5</t>
  </si>
  <si>
    <t>R6</t>
  </si>
  <si>
    <t>Weighted BHR</t>
  </si>
  <si>
    <t>P1</t>
  </si>
  <si>
    <t>P2</t>
  </si>
  <si>
    <t>P3</t>
  </si>
  <si>
    <t>P4</t>
  </si>
  <si>
    <t>P5</t>
  </si>
  <si>
    <t>P6</t>
  </si>
  <si>
    <t>Station</t>
  </si>
  <si>
    <t>R7</t>
  </si>
  <si>
    <t>R8</t>
  </si>
  <si>
    <t>P7</t>
  </si>
  <si>
    <t>P8</t>
  </si>
  <si>
    <t>Project Name:</t>
  </si>
  <si>
    <t>Reach ID:</t>
  </si>
  <si>
    <t>Field Value</t>
  </si>
  <si>
    <t>Desktop Value</t>
  </si>
  <si>
    <t>Calculation</t>
  </si>
  <si>
    <t>Shading Key</t>
  </si>
  <si>
    <t>Drainage Area (sq. mi.):</t>
  </si>
  <si>
    <t>I.</t>
  </si>
  <si>
    <t>A.</t>
  </si>
  <si>
    <t>B.</t>
  </si>
  <si>
    <t>C.</t>
  </si>
  <si>
    <t>D.</t>
  </si>
  <si>
    <t>E.</t>
  </si>
  <si>
    <t>Bankfull Width (ft)</t>
  </si>
  <si>
    <t>Bankfull Area (sq. ft.)
Width * Mean Depth</t>
  </si>
  <si>
    <t>F.</t>
  </si>
  <si>
    <t>G.</t>
  </si>
  <si>
    <t>Regional Curve Bankfull Width (ft)</t>
  </si>
  <si>
    <t>III.</t>
  </si>
  <si>
    <t>Bankfull Verification and Representative Riffle Cross Section</t>
  </si>
  <si>
    <t>Floodprone Area Width (ft)</t>
  </si>
  <si>
    <t>IV.</t>
  </si>
  <si>
    <t>Low Bank Height (ft)</t>
  </si>
  <si>
    <t>BHR * Riffle Length (ft)</t>
  </si>
  <si>
    <t>X</t>
  </si>
  <si>
    <t>P-P Spacing (ft)</t>
  </si>
  <si>
    <t>V.</t>
  </si>
  <si>
    <t>VI.</t>
  </si>
  <si>
    <t>VII.</t>
  </si>
  <si>
    <t>Depth</t>
  </si>
  <si>
    <t>Number Concentrated Flow Points</t>
  </si>
  <si>
    <t xml:space="preserve">B. </t>
  </si>
  <si>
    <t>Concentrated Flow Points/ 1,000 L.F.</t>
  </si>
  <si>
    <t>Cross Section Measurements
Depth measured from bankfull</t>
  </si>
  <si>
    <t>Reach Walk</t>
  </si>
  <si>
    <t xml:space="preserve">II. </t>
  </si>
  <si>
    <t xml:space="preserve">A. </t>
  </si>
  <si>
    <r>
      <t xml:space="preserve">Difference between BKF stage and WS (ft) 
</t>
    </r>
    <r>
      <rPr>
        <i/>
        <sz val="11"/>
        <color theme="1"/>
        <rFont val="Calibri"/>
        <family val="2"/>
        <scheme val="minor"/>
      </rPr>
      <t xml:space="preserve">Average or consensus value from reach walk. </t>
    </r>
  </si>
  <si>
    <t>Difference between bankfull (BKF) stage and water surface (WS) (ft)</t>
  </si>
  <si>
    <t>Riffle Data (Floodplain Connectivity &amp; Bed Form Diversity)</t>
  </si>
  <si>
    <t>Percent Riffle (%)</t>
  </si>
  <si>
    <t>Entrenchment Ratio (ER)</t>
  </si>
  <si>
    <t>ER * Riffle Length (ft)</t>
  </si>
  <si>
    <t>Weighted ER</t>
  </si>
  <si>
    <t>Pool Data (Bed Form Diversity)</t>
  </si>
  <si>
    <t>Maximum WDR</t>
  </si>
  <si>
    <t>Average Pool Depth Ratio</t>
  </si>
  <si>
    <t>Curve Used</t>
  </si>
  <si>
    <t>20*Bankfull Width</t>
  </si>
  <si>
    <t xml:space="preserve">Regional Curve Bankfull Mean Depth (ft) </t>
  </si>
  <si>
    <t>Regional Curve Bankfull Area (sq. ft.)</t>
  </si>
  <si>
    <t>Median Pool Spacing Ratio</t>
  </si>
  <si>
    <t>Latitude:</t>
  </si>
  <si>
    <t>W</t>
  </si>
  <si>
    <t>Average D</t>
  </si>
  <si>
    <t>Area</t>
  </si>
  <si>
    <t>-</t>
  </si>
  <si>
    <t>Begin Station</t>
  </si>
  <si>
    <t>End Station</t>
  </si>
  <si>
    <r>
      <t xml:space="preserve">Total Riffle Length (ft)
</t>
    </r>
    <r>
      <rPr>
        <i/>
        <sz val="11"/>
        <color theme="1"/>
        <rFont val="Calibri"/>
        <family val="2"/>
        <scheme val="minor"/>
      </rPr>
      <t>Excludes Additional Pool Lengths</t>
    </r>
  </si>
  <si>
    <t>Site Information</t>
  </si>
  <si>
    <t>Date:</t>
  </si>
  <si>
    <t>Bank Height &amp; Riffle Data: Record for each riffle in the Sub-Reach</t>
  </si>
  <si>
    <t>Representative Sub-Reach Length
At least 20 x the Bankfull Width</t>
  </si>
  <si>
    <t>Pool Data: Record for each pool within the  Sub-Reach</t>
  </si>
  <si>
    <t>II.</t>
  </si>
  <si>
    <t>Is Cross Section located within Representative Sub-Reach?</t>
  </si>
  <si>
    <r>
      <t xml:space="preserve">□ </t>
    </r>
    <r>
      <rPr>
        <sz val="12"/>
        <color theme="1"/>
        <rFont val="Calibri"/>
        <family val="2"/>
      </rPr>
      <t>No</t>
    </r>
  </si>
  <si>
    <t>If no, explain why:</t>
  </si>
  <si>
    <t>Identification of Representative Sub-Reach</t>
  </si>
  <si>
    <t xml:space="preserve">Begin </t>
  </si>
  <si>
    <t>End</t>
  </si>
  <si>
    <t>Difference</t>
  </si>
  <si>
    <t>Slope (ft/ft)</t>
  </si>
  <si>
    <t>Station along tape (ft)</t>
  </si>
  <si>
    <t>Stadia Rod Reading (ft)</t>
  </si>
  <si>
    <t>Valley Type:</t>
  </si>
  <si>
    <t>Bankfull Mean Depth (ft) 
= Average of cross-section depths</t>
  </si>
  <si>
    <t>Notes</t>
  </si>
  <si>
    <t>Sinuosity</t>
  </si>
  <si>
    <t>Rod Team:</t>
  </si>
  <si>
    <t>Stream Name:</t>
  </si>
  <si>
    <t>Instrument Team:</t>
  </si>
  <si>
    <t>Reach I.D.</t>
  </si>
  <si>
    <t>Notes Team:</t>
  </si>
  <si>
    <t>Team Number:</t>
  </si>
  <si>
    <t>Key Codes:</t>
  </si>
  <si>
    <t>Head of Riffle</t>
  </si>
  <si>
    <t>R</t>
  </si>
  <si>
    <t>Bankfull</t>
  </si>
  <si>
    <t>BKF</t>
  </si>
  <si>
    <t>Benchmark</t>
  </si>
  <si>
    <t>TBM</t>
  </si>
  <si>
    <t>Head of Run</t>
  </si>
  <si>
    <t>N</t>
  </si>
  <si>
    <t>Top of Bank</t>
  </si>
  <si>
    <t>TOB</t>
  </si>
  <si>
    <t>Turning Point</t>
  </si>
  <si>
    <t>TP</t>
  </si>
  <si>
    <t>Head of Pool</t>
  </si>
  <si>
    <t>P</t>
  </si>
  <si>
    <t>Edge of Channel</t>
  </si>
  <si>
    <t>EC</t>
  </si>
  <si>
    <t>Backsight</t>
  </si>
  <si>
    <t>BS</t>
  </si>
  <si>
    <t>Head of Glide</t>
  </si>
  <si>
    <t>G</t>
  </si>
  <si>
    <t>Inner Berm</t>
  </si>
  <si>
    <t>IB</t>
  </si>
  <si>
    <t>Foresight</t>
  </si>
  <si>
    <t>FS</t>
  </si>
  <si>
    <t>Thalweg</t>
  </si>
  <si>
    <t>TW</t>
  </si>
  <si>
    <t>Height of Instrument</t>
  </si>
  <si>
    <t>HI</t>
  </si>
  <si>
    <t>Cross Section Field Form</t>
  </si>
  <si>
    <t>BS (+)</t>
  </si>
  <si>
    <t>FS (-)</t>
  </si>
  <si>
    <t>Elevation</t>
  </si>
  <si>
    <t>Longitudinal Profile Field Form</t>
  </si>
  <si>
    <t>Survey:</t>
  </si>
  <si>
    <t>Water Surface</t>
  </si>
  <si>
    <t>Top of Low Bank</t>
  </si>
  <si>
    <t>Bank Erosion Hazard Index</t>
  </si>
  <si>
    <t>Station ID</t>
  </si>
  <si>
    <t>Bank Length (Ft)</t>
  </si>
  <si>
    <t>Study Bank Height (ft)</t>
  </si>
  <si>
    <t>Root Depth (ft)</t>
  </si>
  <si>
    <t>Root Density (%)</t>
  </si>
  <si>
    <t>Bank Angle (degrees)</t>
  </si>
  <si>
    <t>Surface Protection (%)</t>
  </si>
  <si>
    <t>Bank Material Adjustment</t>
  </si>
  <si>
    <t>Stratification Adjustment</t>
  </si>
  <si>
    <t>NBS Ranking</t>
  </si>
  <si>
    <t>SITE OR PROJECT:</t>
  </si>
  <si>
    <t>REACH/LOCATION:</t>
  </si>
  <si>
    <t>DATE COLLECTED:</t>
  </si>
  <si>
    <t>FIELD COLLECTION BY:</t>
  </si>
  <si>
    <t>DATA ENTERED BY:</t>
  </si>
  <si>
    <t xml:space="preserve">PARTICLE CLASS </t>
  </si>
  <si>
    <t>Reach Summary</t>
  </si>
  <si>
    <t>MATERIAL</t>
  </si>
  <si>
    <t>PARTICLE</t>
  </si>
  <si>
    <t>SIZE (mm)</t>
  </si>
  <si>
    <t>Riffle</t>
  </si>
  <si>
    <t>Pool</t>
  </si>
  <si>
    <t>Total</t>
  </si>
  <si>
    <t>Class %</t>
  </si>
  <si>
    <t>% Cum</t>
  </si>
  <si>
    <t>Silt / Clay</t>
  </si>
  <si>
    <t>&lt; .063</t>
  </si>
  <si>
    <t/>
  </si>
  <si>
    <t>Very Fine</t>
  </si>
  <si>
    <t>.063 - .125</t>
  </si>
  <si>
    <t>Fine</t>
  </si>
  <si>
    <t>.125 - .25</t>
  </si>
  <si>
    <t>Medium</t>
  </si>
  <si>
    <t>.25 - .50</t>
  </si>
  <si>
    <t>Coarse</t>
  </si>
  <si>
    <t>.50 - 1.0</t>
  </si>
  <si>
    <t>Very Coarse</t>
  </si>
  <si>
    <t>1.0 - 2.0</t>
  </si>
  <si>
    <t>2.0 - 2.8</t>
  </si>
  <si>
    <t>2.8 - 4.0</t>
  </si>
  <si>
    <t>4.0 - 5.6</t>
  </si>
  <si>
    <t>5.6 - 8.0</t>
  </si>
  <si>
    <t>8.0 - 11.0</t>
  </si>
  <si>
    <t>11.0 - 16.0</t>
  </si>
  <si>
    <t>16 - 22.6</t>
  </si>
  <si>
    <t xml:space="preserve">22.6 - 32 </t>
  </si>
  <si>
    <t>32 - 45</t>
  </si>
  <si>
    <t>45 - 64</t>
  </si>
  <si>
    <t>Small</t>
  </si>
  <si>
    <t>64 - 90</t>
  </si>
  <si>
    <t>90 - 128</t>
  </si>
  <si>
    <t>Large</t>
  </si>
  <si>
    <t>128 - 180</t>
  </si>
  <si>
    <t>180 - 256</t>
  </si>
  <si>
    <t>256 - 362</t>
  </si>
  <si>
    <t>362 - 512</t>
  </si>
  <si>
    <t>512 - 1024</t>
  </si>
  <si>
    <t>Large-Very Large</t>
  </si>
  <si>
    <t>1024 - 2048</t>
  </si>
  <si>
    <t>Bedrock</t>
  </si>
  <si>
    <t>&gt; 2048</t>
  </si>
  <si>
    <t>Totals</t>
  </si>
  <si>
    <t>Fish</t>
  </si>
  <si>
    <t>Temperature</t>
  </si>
  <si>
    <t>Macroinvertebrates</t>
  </si>
  <si>
    <t>L / R</t>
  </si>
  <si>
    <t>Plot ____</t>
  </si>
  <si>
    <r>
      <t xml:space="preserve">□ </t>
    </r>
    <r>
      <rPr>
        <sz val="12"/>
        <color theme="1"/>
        <rFont val="Calibri"/>
        <family val="2"/>
      </rPr>
      <t>Yes</t>
    </r>
  </si>
  <si>
    <t>Latitude of downstream extent:</t>
  </si>
  <si>
    <t>Longitude of downstream extent:</t>
  </si>
  <si>
    <t>Valley length (ft)</t>
  </si>
  <si>
    <t>Stream Length (ft)</t>
  </si>
  <si>
    <t>□ Rapid Survey</t>
  </si>
  <si>
    <t xml:space="preserve">Sub-Reach Survey Method </t>
  </si>
  <si>
    <t>Slope</t>
  </si>
  <si>
    <t>Number of Pieces</t>
  </si>
  <si>
    <t>NOTE: Complete this section only if the LWDI is not being used. Otherwise complete the LWDI Field Form.</t>
  </si>
  <si>
    <t>NOTE: Space is provided here to survey a cross section using rapid survey methods. A cross section form is also available for cross section surveys.</t>
  </si>
  <si>
    <t>Flood Prone Width (ft)</t>
  </si>
  <si>
    <t>Stream Classification</t>
  </si>
  <si>
    <t>Width Depth Ratio (ft/ft)
Bankfull Width / Bankfull Mean Depth</t>
  </si>
  <si>
    <t>Bankfull Max Riffle Depth</t>
  </si>
  <si>
    <t>Entrenchment Ratio (ft/ft)
Floodprone Area Width /Bankfull Width</t>
  </si>
  <si>
    <t>Slope Estimate (%)</t>
  </si>
  <si>
    <t>Channel Material Estimate</t>
  </si>
  <si>
    <t xml:space="preserve">Stream Type </t>
  </si>
  <si>
    <t xml:space="preserve">Average slope from the representative sub-reach will be measured and calculated. </t>
  </si>
  <si>
    <t xml:space="preserve">Pebble count forms are available to aid in this determination. </t>
  </si>
  <si>
    <t>VIII.</t>
  </si>
  <si>
    <t>Pebble Count Form</t>
  </si>
  <si>
    <t>Bank Height Ratio (BHR)
Low Bank H / BKF Max D</t>
  </si>
  <si>
    <t>BKF Max Depth (ft)</t>
  </si>
  <si>
    <t>BKF Mean Depth (ft)</t>
  </si>
  <si>
    <t>BKF Width (ft)</t>
  </si>
  <si>
    <t>WDR
BKF Width/BKF Mean Depth</t>
  </si>
  <si>
    <t>Pool Depth (ft)
Measured from BKF</t>
  </si>
  <si>
    <t>Pool Depth Ratio
Pool Depth/BKF Mean Depth</t>
  </si>
  <si>
    <t>Pool Spacing Ratio
Pool Spacing/BKF Width</t>
  </si>
  <si>
    <r>
      <t xml:space="preserve">Riffle Length (ft)
</t>
    </r>
    <r>
      <rPr>
        <i/>
        <sz val="10"/>
        <color theme="1"/>
        <rFont val="Calibri"/>
        <family val="2"/>
        <scheme val="minor"/>
      </rPr>
      <t>Including Run</t>
    </r>
  </si>
  <si>
    <t>Representative Sub-Reach Length</t>
  </si>
  <si>
    <t>Bed Material:</t>
  </si>
  <si>
    <t>BKF Height (ft)</t>
  </si>
  <si>
    <t>BEHI Total/ Category</t>
  </si>
  <si>
    <t>Sub-Reach Name: ___________________</t>
  </si>
  <si>
    <t>Primary Cover Type (H, S, F, M, U) _____</t>
  </si>
  <si>
    <t>Geomorphic Position: (IM, OM, S) _____</t>
  </si>
  <si>
    <t>Absolute Cover (AC) by Species - use scientifc names of plants.</t>
  </si>
  <si>
    <t>AC (%)</t>
  </si>
  <si>
    <t>Native Status (N/I)</t>
  </si>
  <si>
    <t>1.</t>
  </si>
  <si>
    <t>Tree Subtotal</t>
  </si>
  <si>
    <t>2.</t>
  </si>
  <si>
    <t>3.</t>
  </si>
  <si>
    <t>4.</t>
  </si>
  <si>
    <t>Shrub Subtotal</t>
  </si>
  <si>
    <r>
      <t xml:space="preserve"> </t>
    </r>
    <r>
      <rPr>
        <b/>
        <sz val="10"/>
        <color theme="1"/>
        <rFont val="Calibri"/>
        <family val="2"/>
        <scheme val="minor"/>
      </rPr>
      <t>Woody Vegetation Cover (Total)</t>
    </r>
  </si>
  <si>
    <t>Native Woody Veg Total</t>
  </si>
  <si>
    <r>
      <rPr>
        <b/>
        <sz val="10"/>
        <color theme="1"/>
        <rFont val="Calibri"/>
        <family val="2"/>
        <scheme val="minor"/>
      </rPr>
      <t xml:space="preserve">Herb Plots </t>
    </r>
    <r>
      <rPr>
        <sz val="10"/>
        <color theme="1"/>
        <rFont val="Calibri"/>
        <family val="2"/>
        <scheme val="minor"/>
      </rPr>
      <t xml:space="preserve">  (2,  3x3 ft* plots)      or (1, 16 x16 ft plot)</t>
    </r>
  </si>
  <si>
    <t>Herb Plot 1 AC (%)</t>
  </si>
  <si>
    <t>Herb Plot 2 AC (%)</t>
  </si>
  <si>
    <t>Avg Herb* AC (%)</t>
  </si>
  <si>
    <t>5.</t>
  </si>
  <si>
    <t>6.</t>
  </si>
  <si>
    <t>7.</t>
  </si>
  <si>
    <t>8.</t>
  </si>
  <si>
    <t>9.</t>
  </si>
  <si>
    <t>10.</t>
  </si>
  <si>
    <r>
      <rPr>
        <sz val="10"/>
        <color theme="1"/>
        <rFont val="Calibri"/>
        <family val="2"/>
        <scheme val="minor"/>
      </rPr>
      <t>Native Herb. Veg Total</t>
    </r>
    <r>
      <rPr>
        <b/>
        <sz val="10"/>
        <color theme="1"/>
        <rFont val="Calibri"/>
        <family val="2"/>
        <scheme val="minor"/>
      </rPr>
      <t xml:space="preserve"> </t>
    </r>
  </si>
  <si>
    <t>Total Vegetation Cover</t>
  </si>
  <si>
    <t xml:space="preserve"> Total Native Cover</t>
  </si>
  <si>
    <t>Percent Native Cover</t>
  </si>
  <si>
    <t>Bareground/litter/gravel</t>
  </si>
  <si>
    <t>Embedded rock</t>
  </si>
  <si>
    <t>Notes:</t>
  </si>
  <si>
    <t>Sub-Reach Length:  ________    # Plots/side: _____     Random Start # (1-20 ft): _____    Plot Spacing: _______</t>
  </si>
  <si>
    <t>Herb Veg. Cover (Total)</t>
  </si>
  <si>
    <t>Drop-down</t>
  </si>
  <si>
    <t>I</t>
  </si>
  <si>
    <t>Station ______</t>
  </si>
  <si>
    <t>Check Observed Indicators:</t>
  </si>
  <si>
    <t>Change in Sediment</t>
  </si>
  <si>
    <t>□ Longitudinal Profile &amp; Cross Section</t>
  </si>
  <si>
    <r>
      <t xml:space="preserve">Tree Plot </t>
    </r>
    <r>
      <rPr>
        <sz val="10"/>
        <color theme="1"/>
        <rFont val="Calibri"/>
        <family val="2"/>
        <scheme val="minor"/>
      </rPr>
      <t>(1, 32 x32 ft plot)</t>
    </r>
  </si>
  <si>
    <r>
      <t xml:space="preserve">Shrub Plot </t>
    </r>
    <r>
      <rPr>
        <sz val="10"/>
        <color theme="1"/>
        <rFont val="Calibri"/>
        <family val="2"/>
        <scheme val="minor"/>
      </rPr>
      <t>(1, 16 x16 ft plot)</t>
    </r>
  </si>
  <si>
    <t>Geomorphic Pool?</t>
  </si>
  <si>
    <t>Function-Based Parameter</t>
  </si>
  <si>
    <t>Metric(s)</t>
  </si>
  <si>
    <t>Large Woody Debris (LWD)</t>
  </si>
  <si>
    <t>Bed Material Characterization</t>
  </si>
  <si>
    <t xml:space="preserve">Sub-Reach Name: </t>
  </si>
  <si>
    <t xml:space="preserve">Sub-Reach Length:  </t>
  </si>
  <si>
    <t># Plots/side:</t>
  </si>
  <si>
    <t>Random Start # (1-20 ft):</t>
  </si>
  <si>
    <t xml:space="preserve"> Plot Spacing:</t>
  </si>
  <si>
    <t>From aerial imagery:</t>
  </si>
  <si>
    <t>Expected (Ft):</t>
  </si>
  <si>
    <t>Station ID:</t>
  </si>
  <si>
    <t>Valley Edge</t>
  </si>
  <si>
    <t>Slope break/Terrace</t>
  </si>
  <si>
    <t>Other:</t>
  </si>
  <si>
    <t>Evidence of Flooding</t>
  </si>
  <si>
    <t>Change in Vegetation</t>
  </si>
  <si>
    <t xml:space="preserve">C. </t>
  </si>
  <si>
    <t>Total (ft)</t>
  </si>
  <si>
    <t>Length of Armoring on banks (ft)</t>
  </si>
  <si>
    <t>Percent Armoring (%)</t>
  </si>
  <si>
    <t>Dissolved Oxygen</t>
  </si>
  <si>
    <r>
      <t xml:space="preserve">□ </t>
    </r>
    <r>
      <rPr>
        <sz val="12"/>
        <color theme="1"/>
        <rFont val="Calibri"/>
        <family val="2"/>
      </rPr>
      <t>Riffle Habitat</t>
    </r>
  </si>
  <si>
    <t>□ Multi-Habitat</t>
  </si>
  <si>
    <t>□ Kicknet</t>
  </si>
  <si>
    <t>or</t>
  </si>
  <si>
    <t>Reach Runoff*</t>
  </si>
  <si>
    <t>Floodplain Connectivity*</t>
  </si>
  <si>
    <t>Lateral Migration*</t>
  </si>
  <si>
    <t>Bed Form Diversity*</t>
  </si>
  <si>
    <t>Riparian Vegetation*</t>
  </si>
  <si>
    <t>(D) indicates metrics are calculated using desktop methods</t>
  </si>
  <si>
    <t>(F) indicates metrics are calculated or verified using field methods</t>
  </si>
  <si>
    <t>Datasheets for Field-based Metrics</t>
  </si>
  <si>
    <t>Sensor Log</t>
  </si>
  <si>
    <t>Project Reach Form Section VI**</t>
  </si>
  <si>
    <t>Lateral Migration Form**</t>
  </si>
  <si>
    <t>* Include in all assessments</t>
  </si>
  <si>
    <t>Summary Table</t>
  </si>
  <si>
    <t>BEHI/NBS Ranking</t>
  </si>
  <si>
    <t>Ex/Ex</t>
  </si>
  <si>
    <t>Ex/VH</t>
  </si>
  <si>
    <t>Ex/H</t>
  </si>
  <si>
    <t>Ex/M</t>
  </si>
  <si>
    <t>Ex/L</t>
  </si>
  <si>
    <t>Ex/VL</t>
  </si>
  <si>
    <t>VH/H</t>
  </si>
  <si>
    <t>VH/M</t>
  </si>
  <si>
    <t>VH/L</t>
  </si>
  <si>
    <t>H/Ex</t>
  </si>
  <si>
    <t>Length (Feet)</t>
  </si>
  <si>
    <t>Percent of Total (%)</t>
  </si>
  <si>
    <t>VH/Ex</t>
  </si>
  <si>
    <t>Vh/VH</t>
  </si>
  <si>
    <t>H/VH</t>
  </si>
  <si>
    <t>H/H</t>
  </si>
  <si>
    <t>H/M</t>
  </si>
  <si>
    <t>H/L</t>
  </si>
  <si>
    <t>M/Ex</t>
  </si>
  <si>
    <t>M/VH</t>
  </si>
  <si>
    <t>M/H</t>
  </si>
  <si>
    <t>M/M</t>
  </si>
  <si>
    <t>M/L</t>
  </si>
  <si>
    <t>L/Ex</t>
  </si>
  <si>
    <t>L/VH</t>
  </si>
  <si>
    <t>L/H</t>
  </si>
  <si>
    <t>L/M</t>
  </si>
  <si>
    <t>L/L</t>
  </si>
  <si>
    <t>VH/VL</t>
  </si>
  <si>
    <t>H/VL</t>
  </si>
  <si>
    <t>M/VL</t>
  </si>
  <si>
    <t>L/VL</t>
  </si>
  <si>
    <t>Enter bank Length from all rows on p.1 with same ranking</t>
  </si>
  <si>
    <t>Total Length:</t>
  </si>
  <si>
    <t>Eroding Length:</t>
  </si>
  <si>
    <t>Sub-reach Name:</t>
  </si>
  <si>
    <t>Time end:</t>
  </si>
  <si>
    <t>Time begin:</t>
  </si>
  <si>
    <t>Describe location of sampling within reach:</t>
  </si>
  <si>
    <t>ALSO IDENTIFY DATA COLLECTION LOCATIONS ON SUB-REACH SKETCH ON PROJECT REACH FORM</t>
  </si>
  <si>
    <t>Benthic macroinvertebrates:</t>
  </si>
  <si>
    <t>□ Yes</t>
  </si>
  <si>
    <t>□ No</t>
  </si>
  <si>
    <t>Sample taken per habitat type:</t>
  </si>
  <si>
    <t>Duplicate Samples:</t>
  </si>
  <si>
    <t>Gear used:</t>
  </si>
  <si>
    <t>□ Hess</t>
  </si>
  <si>
    <t>□ Other: ________</t>
  </si>
  <si>
    <t>Preservative used:</t>
  </si>
  <si>
    <t>□ 95% ethyl alcohol</t>
  </si>
  <si>
    <t>Total samples:</t>
  </si>
  <si>
    <t>_____________</t>
  </si>
  <si>
    <t>Periphyton (Chlorophyll-a):</t>
  </si>
  <si>
    <t>Five transects sampled:</t>
  </si>
  <si>
    <t>Three rocks from ea. transect?</t>
  </si>
  <si>
    <t>Initial volume of composite:</t>
  </si>
  <si>
    <t>Chlorophyll-a ml filtered:</t>
  </si>
  <si>
    <t>_______</t>
  </si>
  <si>
    <t>_______ ml (500 ml target)</t>
  </si>
  <si>
    <t>% Cover</t>
  </si>
  <si>
    <t>Amount</t>
  </si>
  <si>
    <t>Color</t>
  </si>
  <si>
    <t>Condition</t>
  </si>
  <si>
    <t>Type of Plant Growth:</t>
  </si>
  <si>
    <t>Microalgae</t>
  </si>
  <si>
    <t>Macroalgae</t>
  </si>
  <si>
    <t>Mosses</t>
  </si>
  <si>
    <t>Macrophytes</t>
  </si>
  <si>
    <t>Bare Substrate</t>
  </si>
  <si>
    <t>Substrate Present Rank: Rock_____ Sediment_____ Wood_____</t>
  </si>
  <si>
    <t xml:space="preserve">Cover: Estimate the % of wetted substrate area colonized by each of the categories listed and the percent area not colonized by any plants. </t>
  </si>
  <si>
    <t xml:space="preserve">Amount: Record the relative amount of plant growth in each category as being LIGHT, MODERATE or HEAVY. Light growth barely covers the substrate surface and is not immediately evident. Heavy growth extends almost to the water surface or beyond. Moderate is intermediate between light and heavy growth. </t>
  </si>
  <si>
    <t xml:space="preserve">Color: The colors of aquatic plants are clues to their identity and to the health of aquatic ecosystems. Record the predominant color of the plants in each of the categories present. </t>
  </si>
  <si>
    <t>Rank: Rank the types of substrates that are available for colonization by plants (1 = substrate accounting for the most area, etc)</t>
  </si>
  <si>
    <t>Condition: Aquatic plants go through seasonal cycles of growth, maturity, and decay. GROWING plants show new growth and bright colors. MATURE plants are larger but have more subdued colors because of age, epiphytes and sediment deposits. DECAYING plants display a loss of both pigmentation and physical integrity.</t>
  </si>
  <si>
    <t>First sampling event?</t>
  </si>
  <si>
    <t>Repeat visit?</t>
  </si>
  <si>
    <t>Reference site sampled?</t>
  </si>
  <si>
    <t>Date/time of previous event:</t>
  </si>
  <si>
    <t>Fish Data Collection:</t>
  </si>
  <si>
    <t>Longitude:</t>
  </si>
  <si>
    <t>Date/time of reference collection:</t>
  </si>
  <si>
    <t>Reference Site Location:</t>
  </si>
  <si>
    <t>First ref. sampling event?</t>
  </si>
  <si>
    <t>Repeat visit to ref. site?</t>
  </si>
  <si>
    <t>Representative Sub-Reach Sketch</t>
  </si>
  <si>
    <t>Large Woody Debris (100m (328 ft) assessment length within Sub-Reach)</t>
  </si>
  <si>
    <t>Date Deployed:</t>
  </si>
  <si>
    <t>Date Retreived:</t>
  </si>
  <si>
    <t>Describe sensor location within reach:</t>
  </si>
  <si>
    <t>Dissolved Oxygen Logger Deployed?</t>
  </si>
  <si>
    <t>Frequency of data:</t>
  </si>
  <si>
    <t>□ Other: ______</t>
  </si>
  <si>
    <t>Sensor Type:</t>
  </si>
  <si>
    <t xml:space="preserve">Other Sensor Deployed? </t>
  </si>
  <si>
    <t>Frequency of data (if applicable):</t>
  </si>
  <si>
    <t>______</t>
  </si>
  <si>
    <t>Describe location within reach:</t>
  </si>
  <si>
    <t>Stream Reach length (ft):</t>
  </si>
  <si>
    <t>Average Riparian Width O/E:</t>
  </si>
  <si>
    <t>□ Daily</t>
  </si>
  <si>
    <t xml:space="preserve">Timing of data: </t>
  </si>
  <si>
    <t>□ 1-3pm</t>
  </si>
  <si>
    <t>BMP MIDS Rv Coefficient (D)</t>
  </si>
  <si>
    <t>** Field values can be entered directly from field forms into MNSQT; all other metrics require additional post-processing or analysis to calculate values.</t>
  </si>
  <si>
    <t>Project Reach Form Section II(B)**</t>
  </si>
  <si>
    <t>Project Reach Form Section II(C)**</t>
  </si>
  <si>
    <t>Total Suspended Solids</t>
  </si>
  <si>
    <t>Temperature Logger SOP Form</t>
  </si>
  <si>
    <t>Project/Reach Name: ___________________</t>
  </si>
  <si>
    <r>
      <t>Plot ID#</t>
    </r>
    <r>
      <rPr>
        <u/>
        <sz val="11"/>
        <color theme="1"/>
        <rFont val="Calibri"/>
        <family val="2"/>
        <scheme val="minor"/>
      </rPr>
      <t xml:space="preserve">   </t>
    </r>
  </si>
  <si>
    <t>Cover Midpoint</t>
  </si>
  <si>
    <t>Range</t>
  </si>
  <si>
    <t>Midpoint</t>
  </si>
  <si>
    <t>&gt;95-100%</t>
  </si>
  <si>
    <t>&gt;75-95%</t>
  </si>
  <si>
    <t>&gt;50-75%</t>
  </si>
  <si>
    <t>&gt;25-50%</t>
  </si>
  <si>
    <t>&gt;5-25%</t>
  </si>
  <si>
    <t>&gt;1-5%</t>
  </si>
  <si>
    <t>&gt;0-1%</t>
  </si>
  <si>
    <t>DBH Range</t>
  </si>
  <si>
    <t>Number</t>
  </si>
  <si>
    <r>
      <t>Total Centimeters by Range</t>
    </r>
    <r>
      <rPr>
        <b/>
        <vertAlign val="superscript"/>
        <sz val="11"/>
        <color theme="1"/>
        <rFont val="Calibri"/>
        <family val="2"/>
        <scheme val="minor"/>
      </rPr>
      <t>3</t>
    </r>
  </si>
  <si>
    <t>0 - 2.5cm</t>
  </si>
  <si>
    <t>&gt;2.5 - 5cm</t>
  </si>
  <si>
    <t>&gt;5 - 7.5cm</t>
  </si>
  <si>
    <t>&gt;7.5 - 12.5cm</t>
  </si>
  <si>
    <t>&gt;12.5 - 20.5cm</t>
  </si>
  <si>
    <t>&gt;20.5 - 30.5cm</t>
  </si>
  <si>
    <t>&gt;30.5cm (enter dbh to nearest cm)</t>
  </si>
  <si>
    <t>N/A</t>
  </si>
  <si>
    <t xml:space="preserve">Total Suspended Solids Sample Obtained? </t>
  </si>
  <si>
    <t>Sample Type:</t>
  </si>
  <si>
    <t>Date Obtained:</t>
  </si>
  <si>
    <t>Average (ft):</t>
  </si>
  <si>
    <t>Observed 
Channel Width:</t>
  </si>
  <si>
    <t>Observed 
(L Bank):</t>
  </si>
  <si>
    <t>Observed 
(R Bank):</t>
  </si>
  <si>
    <r>
      <t>Relative Areal Cover</t>
    </r>
    <r>
      <rPr>
        <vertAlign val="superscript"/>
        <sz val="11"/>
        <color rgb="FF000000"/>
        <rFont val="Calibri"/>
        <family val="2"/>
        <scheme val="minor"/>
      </rPr>
      <t>1</t>
    </r>
    <r>
      <rPr>
        <b/>
        <sz val="11"/>
        <color rgb="FF000000"/>
        <rFont val="Calibri"/>
        <family val="2"/>
        <scheme val="minor"/>
      </rPr>
      <t xml:space="preserve"> by Strata</t>
    </r>
  </si>
  <si>
    <r>
      <t>Herb Strata</t>
    </r>
    <r>
      <rPr>
        <sz val="11"/>
        <color theme="1"/>
        <rFont val="Calibri"/>
        <family val="2"/>
        <scheme val="minor"/>
      </rPr>
      <t xml:space="preserve"> (all veg &lt;1.37m in height</t>
    </r>
    <r>
      <rPr>
        <vertAlign val="superscript"/>
        <sz val="11"/>
        <color theme="1"/>
        <rFont val="Calibri"/>
        <family val="2"/>
        <scheme val="minor"/>
      </rPr>
      <t>2</t>
    </r>
    <r>
      <rPr>
        <sz val="11"/>
        <color theme="1"/>
        <rFont val="Calibri"/>
        <family val="2"/>
        <scheme val="minor"/>
      </rPr>
      <t>)</t>
    </r>
  </si>
  <si>
    <r>
      <t xml:space="preserve">Shrub Strata </t>
    </r>
    <r>
      <rPr>
        <sz val="11"/>
        <color theme="1"/>
        <rFont val="Calibri"/>
        <family val="2"/>
        <scheme val="minor"/>
      </rPr>
      <t>(woody veg &lt;1.37m in height and &lt;7.62cm dbh</t>
    </r>
    <r>
      <rPr>
        <vertAlign val="superscript"/>
        <sz val="11"/>
        <color theme="1"/>
        <rFont val="Calibri"/>
        <family val="2"/>
        <scheme val="minor"/>
      </rPr>
      <t>3</t>
    </r>
    <r>
      <rPr>
        <sz val="11"/>
        <color theme="1"/>
        <rFont val="Calibri"/>
        <family val="2"/>
        <scheme val="minor"/>
      </rPr>
      <t>)</t>
    </r>
  </si>
  <si>
    <r>
      <rPr>
        <b/>
        <sz val="11"/>
        <color theme="1"/>
        <rFont val="Calibri"/>
        <family val="2"/>
        <scheme val="minor"/>
      </rPr>
      <t>Tree Strata</t>
    </r>
    <r>
      <rPr>
        <sz val="11"/>
        <color theme="1"/>
        <rFont val="Calibri"/>
        <family val="2"/>
        <scheme val="minor"/>
      </rPr>
      <t xml:space="preserve"> (woody veg </t>
    </r>
    <r>
      <rPr>
        <sz val="11"/>
        <color theme="1"/>
        <rFont val="Calibri"/>
        <family val="2"/>
      </rPr>
      <t>≥1.37m in height and ≥7.62 cm dbh)</t>
    </r>
  </si>
  <si>
    <r>
      <rPr>
        <b/>
        <sz val="11"/>
        <color theme="1"/>
        <rFont val="Calibri"/>
        <family val="2"/>
        <scheme val="minor"/>
      </rPr>
      <t>Canopy Cover</t>
    </r>
    <r>
      <rPr>
        <sz val="11"/>
        <color theme="1"/>
        <rFont val="Calibri"/>
        <family val="2"/>
        <scheme val="minor"/>
      </rPr>
      <t xml:space="preserve"> (sum of shrub and tree strata cover midpoints)</t>
    </r>
  </si>
  <si>
    <r>
      <rPr>
        <vertAlign val="superscript"/>
        <sz val="11"/>
        <color theme="1"/>
        <rFont val="Calibri"/>
        <family val="2"/>
        <scheme val="minor"/>
      </rPr>
      <t>1</t>
    </r>
    <r>
      <rPr>
        <sz val="11"/>
        <color theme="1"/>
        <rFont val="Calibri"/>
        <family val="2"/>
        <scheme val="minor"/>
      </rPr>
      <t>Relative Areal Cover is the proportional cover by vegetation as a percentage of the total plot, ranging from 0-100%.</t>
    </r>
  </si>
  <si>
    <r>
      <rPr>
        <vertAlign val="superscript"/>
        <sz val="11"/>
        <color theme="1"/>
        <rFont val="Calibri"/>
        <family val="2"/>
        <scheme val="minor"/>
      </rPr>
      <t>2</t>
    </r>
    <r>
      <rPr>
        <sz val="11"/>
        <color theme="1"/>
        <rFont val="Calibri"/>
        <family val="2"/>
        <scheme val="minor"/>
      </rPr>
      <t>Height is the length of the woody, perennial stem (rather than the height above the ground) measured to the terminal bud of longest woody stem.</t>
    </r>
  </si>
  <si>
    <r>
      <rPr>
        <vertAlign val="superscript"/>
        <sz val="11"/>
        <color theme="1"/>
        <rFont val="Calibri"/>
        <family val="2"/>
        <scheme val="minor"/>
      </rPr>
      <t>3</t>
    </r>
    <r>
      <rPr>
        <sz val="11"/>
        <color theme="1"/>
        <rFont val="Calibri"/>
        <family val="2"/>
        <scheme val="minor"/>
      </rPr>
      <t>Dbh is measured in centimeters at a height of 1.37m above ground.</t>
    </r>
  </si>
  <si>
    <r>
      <t xml:space="preserve">Circle one - </t>
    </r>
    <r>
      <rPr>
        <b/>
        <sz val="11"/>
        <color theme="1"/>
        <rFont val="Calibri"/>
        <family val="2"/>
        <scheme val="minor"/>
      </rPr>
      <t>Full Plot</t>
    </r>
    <r>
      <rPr>
        <sz val="11"/>
        <color theme="1"/>
        <rFont val="Calibri"/>
        <family val="2"/>
        <scheme val="minor"/>
      </rPr>
      <t xml:space="preserve"> or </t>
    </r>
    <r>
      <rPr>
        <b/>
        <sz val="11"/>
        <color theme="1"/>
        <rFont val="Calibri"/>
        <family val="2"/>
        <scheme val="minor"/>
      </rPr>
      <t>Subplot</t>
    </r>
    <r>
      <rPr>
        <b/>
        <vertAlign val="superscript"/>
        <sz val="11"/>
        <color theme="1"/>
        <rFont val="Calibri"/>
        <family val="2"/>
        <scheme val="minor"/>
      </rPr>
      <t>2</t>
    </r>
    <r>
      <rPr>
        <sz val="11"/>
        <color theme="1"/>
        <rFont val="Calibri"/>
        <family val="2"/>
        <scheme val="minor"/>
      </rPr>
      <t xml:space="preserve"> </t>
    </r>
  </si>
  <si>
    <r>
      <rPr>
        <vertAlign val="superscript"/>
        <sz val="11"/>
        <color theme="1"/>
        <rFont val="Calibri"/>
        <family val="2"/>
        <scheme val="minor"/>
      </rPr>
      <t>1</t>
    </r>
    <r>
      <rPr>
        <sz val="11"/>
        <color theme="1"/>
        <rFont val="Calibri"/>
        <family val="2"/>
        <scheme val="minor"/>
      </rPr>
      <t>Dbh is measured in centimeters at a height of 1.37m above ground.</t>
    </r>
  </si>
  <si>
    <r>
      <rPr>
        <vertAlign val="superscript"/>
        <sz val="11"/>
        <color theme="1"/>
        <rFont val="Calibri"/>
        <family val="2"/>
        <scheme val="minor"/>
      </rPr>
      <t>2</t>
    </r>
    <r>
      <rPr>
        <sz val="11"/>
        <color theme="1"/>
        <rFont val="Calibri"/>
        <family val="2"/>
        <scheme val="minor"/>
      </rPr>
      <t>Subplot is a one meter wide strip along right and left sides of 10 x 10m plot. Cannot be used for post-project assessment if woody plantings present.</t>
    </r>
  </si>
  <si>
    <r>
      <rPr>
        <vertAlign val="superscript"/>
        <sz val="11"/>
        <color theme="1"/>
        <rFont val="Calibri"/>
        <family val="2"/>
        <scheme val="minor"/>
      </rPr>
      <t>3</t>
    </r>
    <r>
      <rPr>
        <sz val="11"/>
        <color theme="1"/>
        <rFont val="Calibri"/>
        <family val="2"/>
        <scheme val="minor"/>
      </rPr>
      <t>Number of stems multiplied by midpoint. Add measured dbh for stems &gt;30.5cm.</t>
    </r>
  </si>
  <si>
    <r>
      <t>Circle one</t>
    </r>
    <r>
      <rPr>
        <b/>
        <sz val="11"/>
        <color theme="1"/>
        <rFont val="Calibri"/>
        <family val="2"/>
        <scheme val="minor"/>
      </rPr>
      <t xml:space="preserve"> - Left</t>
    </r>
    <r>
      <rPr>
        <sz val="11"/>
        <color theme="1"/>
        <rFont val="Calibri"/>
        <family val="2"/>
        <scheme val="minor"/>
      </rPr>
      <t xml:space="preserve"> or </t>
    </r>
    <r>
      <rPr>
        <b/>
        <sz val="11"/>
        <color theme="1"/>
        <rFont val="Calibri"/>
        <family val="2"/>
        <scheme val="minor"/>
      </rPr>
      <t>Right</t>
    </r>
    <r>
      <rPr>
        <sz val="11"/>
        <color theme="1"/>
        <rFont val="Calibri"/>
        <family val="2"/>
        <scheme val="minor"/>
      </rPr>
      <t xml:space="preserve"> side of stream (orientation determined facing downstream)</t>
    </r>
  </si>
  <si>
    <r>
      <t>Observed Width</t>
    </r>
    <r>
      <rPr>
        <vertAlign val="superscript"/>
        <sz val="11"/>
        <color theme="1"/>
        <rFont val="Calibri"/>
        <family val="2"/>
        <scheme val="minor"/>
      </rPr>
      <t>1</t>
    </r>
    <r>
      <rPr>
        <sz val="11"/>
        <color theme="1"/>
        <rFont val="Calibri"/>
        <family val="2"/>
        <scheme val="minor"/>
      </rPr>
      <t xml:space="preserve"> (Ft):</t>
    </r>
  </si>
  <si>
    <r>
      <t>Riparian Width</t>
    </r>
    <r>
      <rPr>
        <vertAlign val="superscript"/>
        <sz val="11"/>
        <color theme="1"/>
        <rFont val="Calibri"/>
        <family val="2"/>
        <scheme val="minor"/>
      </rPr>
      <t>2</t>
    </r>
    <r>
      <rPr>
        <sz val="11"/>
        <color theme="1"/>
        <rFont val="Calibri"/>
        <family val="2"/>
        <scheme val="minor"/>
      </rPr>
      <t xml:space="preserve"> %:</t>
    </r>
  </si>
  <si>
    <r>
      <rPr>
        <vertAlign val="superscript"/>
        <sz val="11"/>
        <color theme="1"/>
        <rFont val="Calibri"/>
        <family val="2"/>
        <scheme val="minor"/>
      </rPr>
      <t>1</t>
    </r>
    <r>
      <rPr>
        <sz val="11"/>
        <color theme="1"/>
        <rFont val="Calibri"/>
        <family val="2"/>
        <scheme val="minor"/>
      </rPr>
      <t xml:space="preserve"> Observed Width is the sum of the observed channel width, left riparian width, and right riparian width</t>
    </r>
  </si>
  <si>
    <r>
      <rPr>
        <vertAlign val="superscript"/>
        <sz val="11"/>
        <color theme="1"/>
        <rFont val="Calibri"/>
        <family val="2"/>
        <scheme val="minor"/>
      </rPr>
      <t>2</t>
    </r>
    <r>
      <rPr>
        <sz val="11"/>
        <color theme="1"/>
        <rFont val="Calibri"/>
        <family val="2"/>
        <scheme val="minor"/>
      </rPr>
      <t xml:space="preserve"> Riparian Width % = (Observed Riparian Width/Expected Riparian Width) * 100</t>
    </r>
  </si>
  <si>
    <t>Total:</t>
  </si>
  <si>
    <t>LWD Index (F)</t>
  </si>
  <si>
    <t>No. of LWD Pieces/ 100 meters (F)</t>
  </si>
  <si>
    <r>
      <t>Woody Stem Basal Area at dbh</t>
    </r>
    <r>
      <rPr>
        <b/>
        <vertAlign val="superscript"/>
        <sz val="11"/>
        <color theme="1"/>
        <rFont val="Calibri"/>
        <family val="2"/>
        <scheme val="minor"/>
      </rPr>
      <t>1</t>
    </r>
  </si>
  <si>
    <r>
      <t xml:space="preserve">Land Use Coefficient (D) </t>
    </r>
    <r>
      <rPr>
        <b/>
        <sz val="14"/>
        <color theme="1"/>
        <rFont val="Calibri"/>
        <family val="2"/>
        <scheme val="minor"/>
      </rPr>
      <t xml:space="preserve">AND </t>
    </r>
    <r>
      <rPr>
        <sz val="14"/>
        <color theme="1"/>
        <rFont val="Calibri"/>
        <family val="2"/>
        <scheme val="minor"/>
      </rPr>
      <t>Concentrated Flow Points (F)</t>
    </r>
  </si>
  <si>
    <r>
      <t xml:space="preserve">Cross Section Form </t>
    </r>
    <r>
      <rPr>
        <b/>
        <sz val="14"/>
        <color theme="1"/>
        <rFont val="Calibri"/>
        <family val="2"/>
        <scheme val="minor"/>
      </rPr>
      <t xml:space="preserve">OR </t>
    </r>
    <r>
      <rPr>
        <sz val="14"/>
        <color theme="1"/>
        <rFont val="Calibri"/>
        <family val="2"/>
        <scheme val="minor"/>
      </rPr>
      <t>Rapid Survey Form**</t>
    </r>
  </si>
  <si>
    <r>
      <rPr>
        <b/>
        <i/>
        <sz val="14"/>
        <rFont val="Calibri"/>
        <family val="2"/>
        <scheme val="minor"/>
      </rPr>
      <t xml:space="preserve">Optional: </t>
    </r>
    <r>
      <rPr>
        <sz val="14"/>
        <rFont val="Calibri"/>
        <family val="2"/>
        <scheme val="minor"/>
      </rPr>
      <t>Percent Armoring (F)</t>
    </r>
  </si>
  <si>
    <r>
      <rPr>
        <b/>
        <i/>
        <sz val="14"/>
        <color theme="1"/>
        <rFont val="Calibri"/>
        <family val="2"/>
        <scheme val="minor"/>
      </rPr>
      <t>Optional:</t>
    </r>
    <r>
      <rPr>
        <sz val="14"/>
        <color theme="1"/>
        <rFont val="Calibri"/>
        <family val="2"/>
        <scheme val="minor"/>
      </rPr>
      <t xml:space="preserve"> Size Class Pebble Count Analyzer (F)</t>
    </r>
  </si>
  <si>
    <r>
      <t xml:space="preserve">Longitudinal Survey </t>
    </r>
    <r>
      <rPr>
        <b/>
        <sz val="14"/>
        <color theme="1"/>
        <rFont val="Calibri"/>
        <family val="2"/>
        <scheme val="minor"/>
      </rPr>
      <t xml:space="preserve">OR </t>
    </r>
    <r>
      <rPr>
        <sz val="14"/>
        <color theme="1"/>
        <rFont val="Calibri"/>
        <family val="2"/>
        <scheme val="minor"/>
      </rPr>
      <t>Rapid Survey Form**</t>
    </r>
  </si>
  <si>
    <r>
      <rPr>
        <b/>
        <i/>
        <sz val="14"/>
        <color theme="1"/>
        <rFont val="Calibri"/>
        <family val="2"/>
        <scheme val="minor"/>
      </rPr>
      <t xml:space="preserve">Optional: </t>
    </r>
    <r>
      <rPr>
        <sz val="14"/>
        <color theme="1"/>
        <rFont val="Calibri"/>
        <family val="2"/>
        <scheme val="minor"/>
      </rPr>
      <t>Aggradation Ratio (F)</t>
    </r>
  </si>
  <si>
    <r>
      <rPr>
        <b/>
        <i/>
        <sz val="14"/>
        <rFont val="Calibri"/>
        <family val="2"/>
        <scheme val="minor"/>
      </rPr>
      <t xml:space="preserve">Optional: </t>
    </r>
    <r>
      <rPr>
        <sz val="14"/>
        <rFont val="Calibri"/>
        <family val="2"/>
        <scheme val="minor"/>
      </rPr>
      <t>Dissolved Oxygen Concentration (F)</t>
    </r>
  </si>
  <si>
    <r>
      <rPr>
        <b/>
        <i/>
        <sz val="14"/>
        <rFont val="Calibri"/>
        <family val="2"/>
        <scheme val="minor"/>
      </rPr>
      <t xml:space="preserve">Optional: </t>
    </r>
    <r>
      <rPr>
        <sz val="14"/>
        <rFont val="Calibri"/>
        <family val="2"/>
        <scheme val="minor"/>
      </rPr>
      <t>Total Suspended Solids Concentration (F)</t>
    </r>
  </si>
  <si>
    <r>
      <rPr>
        <b/>
        <i/>
        <sz val="14"/>
        <color theme="1"/>
        <rFont val="Calibri"/>
        <family val="2"/>
        <scheme val="minor"/>
      </rPr>
      <t>Optional:</t>
    </r>
    <r>
      <rPr>
        <sz val="14"/>
        <color theme="1"/>
        <rFont val="Calibri"/>
        <family val="2"/>
        <scheme val="minor"/>
      </rPr>
      <t xml:space="preserve"> Macroinvertebrate IBI (F)</t>
    </r>
  </si>
  <si>
    <r>
      <t xml:space="preserve">Macroinvertebrate Sample Sorting Bench Sheet </t>
    </r>
    <r>
      <rPr>
        <b/>
        <sz val="14"/>
        <color theme="1"/>
        <rFont val="Calibri"/>
        <family val="2"/>
        <scheme val="minor"/>
      </rPr>
      <t>AND</t>
    </r>
    <r>
      <rPr>
        <sz val="14"/>
        <color theme="1"/>
        <rFont val="Calibri"/>
        <family val="2"/>
        <scheme val="minor"/>
      </rPr>
      <t xml:space="preserve"> Stream Invertebrate Visit Form</t>
    </r>
  </si>
  <si>
    <r>
      <rPr>
        <b/>
        <i/>
        <sz val="14"/>
        <color theme="1"/>
        <rFont val="Calibri"/>
        <family val="2"/>
        <scheme val="minor"/>
      </rPr>
      <t>Optional:</t>
    </r>
    <r>
      <rPr>
        <sz val="14"/>
        <color theme="1"/>
        <rFont val="Calibri"/>
        <family val="2"/>
        <scheme val="minor"/>
      </rPr>
      <t xml:space="preserve"> Fish IBI (F)</t>
    </r>
  </si>
  <si>
    <r>
      <t xml:space="preserve">Fish Survey Record Form </t>
    </r>
    <r>
      <rPr>
        <b/>
        <sz val="14"/>
        <color theme="1"/>
        <rFont val="Calibri"/>
        <family val="2"/>
        <scheme val="minor"/>
      </rPr>
      <t>AND</t>
    </r>
    <r>
      <rPr>
        <sz val="14"/>
        <color theme="1"/>
        <rFont val="Calibri"/>
        <family val="2"/>
        <scheme val="minor"/>
      </rPr>
      <t xml:space="preserve"> Visit Summary Form</t>
    </r>
  </si>
  <si>
    <r>
      <rPr>
        <vertAlign val="superscript"/>
        <sz val="14"/>
        <color theme="1"/>
        <rFont val="Calibri"/>
        <family val="2"/>
        <scheme val="minor"/>
      </rPr>
      <t>1</t>
    </r>
    <r>
      <rPr>
        <sz val="14"/>
        <color theme="1"/>
        <rFont val="Calibri"/>
        <family val="2"/>
        <scheme val="minor"/>
      </rPr>
      <t xml:space="preserve"> Include Woody Stem Basal Area only if woody vegetation is determined to be a signification natural component of the riparian zone.</t>
    </r>
  </si>
  <si>
    <t>Measured
Channel Width:</t>
  </si>
  <si>
    <t>Measured
(L Bank):</t>
  </si>
  <si>
    <t>Measured 
(R Bank):</t>
  </si>
  <si>
    <r>
      <t>Measured Width</t>
    </r>
    <r>
      <rPr>
        <vertAlign val="superscript"/>
        <sz val="11"/>
        <color theme="1"/>
        <rFont val="Calibri"/>
        <family val="2"/>
        <scheme val="minor"/>
      </rPr>
      <t>1</t>
    </r>
    <r>
      <rPr>
        <sz val="11"/>
        <color theme="1"/>
        <rFont val="Calibri"/>
        <family val="2"/>
        <scheme val="minor"/>
      </rPr>
      <t xml:space="preserve"> (Ft):</t>
    </r>
  </si>
  <si>
    <r>
      <rPr>
        <vertAlign val="superscript"/>
        <sz val="11"/>
        <color theme="1"/>
        <rFont val="Calibri"/>
        <family val="2"/>
        <scheme val="minor"/>
      </rPr>
      <t>1</t>
    </r>
    <r>
      <rPr>
        <sz val="11"/>
        <color theme="1"/>
        <rFont val="Calibri"/>
        <family val="2"/>
        <scheme val="minor"/>
      </rPr>
      <t xml:space="preserve"> Measured Width is the sum of the field measured channel width, left riparian width, and right riparian width</t>
    </r>
  </si>
  <si>
    <t>Plot ID:</t>
  </si>
  <si>
    <t>Riparian Width and Vegetation Forms**</t>
  </si>
  <si>
    <r>
      <rPr>
        <b/>
        <i/>
        <sz val="14"/>
        <rFont val="Calibri"/>
        <family val="2"/>
        <scheme val="minor"/>
      </rPr>
      <t>Optional:</t>
    </r>
    <r>
      <rPr>
        <i/>
        <sz val="14"/>
        <rFont val="Calibri"/>
        <family val="2"/>
        <scheme val="minor"/>
      </rPr>
      <t xml:space="preserve"> </t>
    </r>
    <r>
      <rPr>
        <sz val="14"/>
        <rFont val="Calibri"/>
        <family val="2"/>
        <scheme val="minor"/>
      </rPr>
      <t>Summer Average (F)</t>
    </r>
  </si>
  <si>
    <r>
      <t xml:space="preserve">Rapid Survey Form** </t>
    </r>
    <r>
      <rPr>
        <b/>
        <sz val="14"/>
        <color theme="1"/>
        <rFont val="Calibri"/>
        <family val="2"/>
        <scheme val="minor"/>
      </rPr>
      <t xml:space="preserve">OR </t>
    </r>
    <r>
      <rPr>
        <sz val="14"/>
        <color theme="1"/>
        <rFont val="Calibri"/>
        <family val="2"/>
        <scheme val="minor"/>
      </rPr>
      <t xml:space="preserve">Cross Section </t>
    </r>
    <r>
      <rPr>
        <b/>
        <sz val="14"/>
        <color theme="1"/>
        <rFont val="Calibri"/>
        <family val="2"/>
        <scheme val="minor"/>
      </rPr>
      <t xml:space="preserve">AND </t>
    </r>
    <r>
      <rPr>
        <sz val="14"/>
        <color theme="1"/>
        <rFont val="Calibri"/>
        <family val="2"/>
        <scheme val="minor"/>
      </rPr>
      <t>Longitudinal Survey Forms</t>
    </r>
  </si>
  <si>
    <t>LWDI Form</t>
  </si>
  <si>
    <r>
      <t xml:space="preserve">Bank Height Ratio* </t>
    </r>
    <r>
      <rPr>
        <b/>
        <sz val="14"/>
        <color theme="1"/>
        <rFont val="Calibri"/>
        <family val="2"/>
        <scheme val="minor"/>
      </rPr>
      <t>AND</t>
    </r>
    <r>
      <rPr>
        <sz val="14"/>
        <color theme="1"/>
        <rFont val="Calibri"/>
        <family val="2"/>
        <scheme val="minor"/>
      </rPr>
      <t xml:space="preserve"> Entrenchment Ratio* (F)</t>
    </r>
  </si>
  <si>
    <r>
      <t xml:space="preserve">Dominant BEHI/NBS* </t>
    </r>
    <r>
      <rPr>
        <b/>
        <sz val="14"/>
        <color theme="1"/>
        <rFont val="Calibri"/>
        <family val="2"/>
        <scheme val="minor"/>
      </rPr>
      <t>AND</t>
    </r>
    <r>
      <rPr>
        <sz val="14"/>
        <color theme="1"/>
        <rFont val="Calibri"/>
        <family val="2"/>
        <scheme val="minor"/>
      </rPr>
      <t xml:space="preserve"> Percent Streambank Erosion* (F)</t>
    </r>
  </si>
  <si>
    <r>
      <t xml:space="preserve">Pool Spacing Ratio* </t>
    </r>
    <r>
      <rPr>
        <b/>
        <sz val="14"/>
        <color theme="1"/>
        <rFont val="Calibri"/>
        <family val="2"/>
        <scheme val="minor"/>
      </rPr>
      <t>AND</t>
    </r>
    <r>
      <rPr>
        <sz val="14"/>
        <color theme="1"/>
        <rFont val="Calibri"/>
        <family val="2"/>
        <scheme val="minor"/>
      </rPr>
      <t xml:space="preserve"> Pool Depth Ratio* </t>
    </r>
    <r>
      <rPr>
        <b/>
        <sz val="14"/>
        <color theme="1"/>
        <rFont val="Calibri"/>
        <family val="2"/>
        <scheme val="minor"/>
      </rPr>
      <t xml:space="preserve">AND </t>
    </r>
    <r>
      <rPr>
        <sz val="14"/>
        <color theme="1"/>
        <rFont val="Calibri"/>
        <family val="2"/>
        <scheme val="minor"/>
      </rPr>
      <t>Percent Riffle* (F)</t>
    </r>
  </si>
  <si>
    <r>
      <t xml:space="preserve">Riparian Width* (D/F) </t>
    </r>
    <r>
      <rPr>
        <b/>
        <sz val="14"/>
        <color theme="1"/>
        <rFont val="Calibri"/>
        <family val="2"/>
        <scheme val="minor"/>
      </rPr>
      <t>AND</t>
    </r>
    <r>
      <rPr>
        <sz val="14"/>
        <color theme="1"/>
        <rFont val="Calibri"/>
        <family val="2"/>
        <scheme val="minor"/>
      </rPr>
      <t xml:space="preserve"> Canopy Cover* (F) </t>
    </r>
    <r>
      <rPr>
        <b/>
        <sz val="14"/>
        <color theme="1"/>
        <rFont val="Calibri"/>
        <family val="2"/>
        <scheme val="minor"/>
      </rPr>
      <t>AND</t>
    </r>
    <r>
      <rPr>
        <sz val="14"/>
        <color theme="1"/>
        <rFont val="Calibri"/>
        <family val="2"/>
        <scheme val="minor"/>
      </rPr>
      <t xml:space="preserve"> Herbaceous Vegetation Cover* (F) </t>
    </r>
    <r>
      <rPr>
        <b/>
        <sz val="14"/>
        <color theme="1"/>
        <rFont val="Calibri"/>
        <family val="2"/>
        <scheme val="minor"/>
      </rPr>
      <t>AND</t>
    </r>
    <r>
      <rPr>
        <sz val="14"/>
        <color theme="1"/>
        <rFont val="Calibri"/>
        <family val="2"/>
        <scheme val="minor"/>
      </rPr>
      <t xml:space="preserve"> Woody Stem Basal Area</t>
    </r>
    <r>
      <rPr>
        <vertAlign val="superscript"/>
        <sz val="14"/>
        <color theme="1"/>
        <rFont val="Calibri"/>
        <family val="2"/>
        <scheme val="minor"/>
      </rPr>
      <t>1</t>
    </r>
    <r>
      <rPr>
        <sz val="14"/>
        <color theme="1"/>
        <rFont val="Calibri"/>
        <family val="2"/>
        <scheme val="minor"/>
      </rPr>
      <t xml:space="preserve"> (F)</t>
    </r>
  </si>
  <si>
    <t>Use Class:</t>
  </si>
  <si>
    <t>River Nutrient Region:</t>
  </si>
  <si>
    <t>Check Indicators noted in field:</t>
  </si>
  <si>
    <t xml:space="preserve">Reach Name: </t>
  </si>
  <si>
    <t xml:space="preserve">Reach Length: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</si>
</sst>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39" x14ac:knownFonts="1">
    <font>
      <sz val="11"/>
      <color theme="1"/>
      <name val="Calibri"/>
      <family val="2"/>
      <scheme val="minor"/>
    </font>
    <font>
      <i/>
      <sz val="11"/>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font>
    <font>
      <sz val="12"/>
      <color theme="1"/>
      <name val="Calibri"/>
      <family val="2"/>
    </font>
    <font>
      <b/>
      <u/>
      <sz val="11"/>
      <color theme="1"/>
      <name val="Calibri"/>
      <family val="2"/>
      <scheme val="minor"/>
    </font>
    <font>
      <sz val="8"/>
      <name val="Arial"/>
      <family val="2"/>
    </font>
    <font>
      <b/>
      <sz val="8"/>
      <name val="Arial"/>
      <family val="2"/>
    </font>
    <font>
      <sz val="12"/>
      <name val="Times New Roman"/>
      <family val="1"/>
    </font>
    <font>
      <sz val="9"/>
      <color theme="1"/>
      <name val="Calibri"/>
      <family val="2"/>
      <scheme val="minor"/>
    </font>
    <font>
      <sz val="9"/>
      <color rgb="FF000000"/>
      <name val="Calibri"/>
      <family val="2"/>
      <scheme val="minor"/>
    </font>
    <font>
      <sz val="11"/>
      <color theme="1"/>
      <name val="Calibri"/>
      <family val="2"/>
    </font>
    <font>
      <sz val="10"/>
      <color theme="1"/>
      <name val="Calibri"/>
      <family val="2"/>
      <scheme val="minor"/>
    </font>
    <font>
      <i/>
      <sz val="10"/>
      <color theme="1"/>
      <name val="Calibri"/>
      <family val="2"/>
      <scheme val="minor"/>
    </font>
    <font>
      <b/>
      <sz val="10"/>
      <color theme="1"/>
      <name val="Calibri"/>
      <family val="2"/>
      <scheme val="minor"/>
    </font>
    <font>
      <u/>
      <sz val="11"/>
      <color theme="1"/>
      <name val="Calibri"/>
      <family val="2"/>
      <scheme val="minor"/>
    </font>
    <font>
      <b/>
      <sz val="11"/>
      <color rgb="FF3F3F3F"/>
      <name val="Calibri"/>
      <family val="2"/>
      <scheme val="minor"/>
    </font>
    <font>
      <i/>
      <sz val="12"/>
      <color theme="1"/>
      <name val="Calibri"/>
      <family val="2"/>
      <scheme val="minor"/>
    </font>
    <font>
      <b/>
      <sz val="12"/>
      <color rgb="FF000000"/>
      <name val="Calibri"/>
      <family val="2"/>
      <scheme val="minor"/>
    </font>
    <font>
      <b/>
      <sz val="9"/>
      <color theme="1"/>
      <name val="Calibri"/>
      <family val="2"/>
      <scheme val="minor"/>
    </font>
    <font>
      <sz val="11"/>
      <color theme="1"/>
      <name val="Arial"/>
      <family val="2"/>
    </font>
    <font>
      <b/>
      <i/>
      <sz val="11"/>
      <color theme="1"/>
      <name val="Calibri"/>
      <family val="2"/>
      <scheme val="minor"/>
    </font>
    <font>
      <sz val="8"/>
      <color theme="1"/>
      <name val="Calibri"/>
      <family val="2"/>
      <scheme val="minor"/>
    </font>
    <font>
      <b/>
      <vertAlign val="superscript"/>
      <sz val="11"/>
      <color theme="1"/>
      <name val="Calibri"/>
      <family val="2"/>
      <scheme val="minor"/>
    </font>
    <font>
      <sz val="11"/>
      <color rgb="FF000000"/>
      <name val="Calibri"/>
      <family val="2"/>
      <scheme val="minor"/>
    </font>
    <font>
      <vertAlign val="superscript"/>
      <sz val="11"/>
      <color theme="1"/>
      <name val="Calibri"/>
      <family val="2"/>
      <scheme val="minor"/>
    </font>
    <font>
      <b/>
      <sz val="11"/>
      <color rgb="FF000000"/>
      <name val="Calibri"/>
      <family val="2"/>
      <scheme val="minor"/>
    </font>
    <font>
      <vertAlign val="superscript"/>
      <sz val="11"/>
      <color rgb="FF000000"/>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sz val="14"/>
      <name val="Calibri"/>
      <family val="2"/>
      <scheme val="minor"/>
    </font>
    <font>
      <b/>
      <i/>
      <sz val="14"/>
      <name val="Calibri"/>
      <family val="2"/>
      <scheme val="minor"/>
    </font>
    <font>
      <vertAlign val="superscript"/>
      <sz val="14"/>
      <color theme="1"/>
      <name val="Calibri"/>
      <family val="2"/>
      <scheme val="minor"/>
    </font>
    <font>
      <i/>
      <sz val="14"/>
      <name val="Calibri"/>
      <family val="2"/>
      <scheme val="minor"/>
    </font>
    <font>
      <i/>
      <sz val="14"/>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lightGray"/>
    </fill>
    <fill>
      <patternFill patternType="lightGray">
        <bgColor theme="0"/>
      </patternFill>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theme="0" tint="-0.14999847407452621"/>
        <bgColor indexed="64"/>
      </patternFill>
    </fill>
    <fill>
      <patternFill patternType="solid">
        <fgColor theme="6" tint="0.59996337778862885"/>
        <bgColor indexed="64"/>
      </patternFill>
    </fill>
  </fills>
  <borders count="8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double">
        <color auto="1"/>
      </right>
      <top style="thin">
        <color auto="1"/>
      </top>
      <bottom style="thin">
        <color auto="1"/>
      </bottom>
      <diagonal/>
    </border>
    <border>
      <left/>
      <right style="thin">
        <color auto="1"/>
      </right>
      <top style="thin">
        <color auto="1"/>
      </top>
      <bottom/>
      <diagonal/>
    </border>
    <border>
      <left/>
      <right style="double">
        <color auto="1"/>
      </right>
      <top/>
      <bottom/>
      <diagonal/>
    </border>
    <border>
      <left style="thin">
        <color auto="1"/>
      </left>
      <right style="double">
        <color auto="1"/>
      </right>
      <top style="thin">
        <color auto="1"/>
      </top>
      <bottom/>
      <diagonal/>
    </border>
    <border>
      <left/>
      <right/>
      <top/>
      <bottom style="medium">
        <color auto="1"/>
      </bottom>
      <diagonal/>
    </border>
    <border>
      <left/>
      <right/>
      <top style="medium">
        <color auto="1"/>
      </top>
      <bottom style="medium">
        <color auto="1"/>
      </bottom>
      <diagonal/>
    </border>
    <border>
      <left style="double">
        <color auto="1"/>
      </left>
      <right/>
      <top style="thin">
        <color indexed="64"/>
      </top>
      <bottom style="thin">
        <color indexed="64"/>
      </bottom>
      <diagonal/>
    </border>
    <border>
      <left style="double">
        <color auto="1"/>
      </left>
      <right/>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medium">
        <color auto="1"/>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auto="1"/>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19" fillId="7" borderId="72" applyNumberFormat="0" applyAlignment="0" applyProtection="0"/>
  </cellStyleXfs>
  <cellXfs count="626">
    <xf numFmtId="0" fontId="0" fillId="0" borderId="0" xfId="0"/>
    <xf numFmtId="0" fontId="2" fillId="0" borderId="0" xfId="0" applyFont="1" applyAlignment="1">
      <alignment vertical="center"/>
    </xf>
    <xf numFmtId="0" fontId="3" fillId="0" borderId="10" xfId="0" applyFont="1" applyBorder="1" applyAlignment="1">
      <alignment horizontal="center"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164" fontId="2" fillId="3" borderId="2" xfId="0" applyNumberFormat="1" applyFont="1" applyFill="1" applyBorder="1" applyAlignment="1">
      <alignment horizontal="center" vertical="center" wrapText="1"/>
    </xf>
    <xf numFmtId="0" fontId="5" fillId="0" borderId="0" xfId="0" applyFont="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4" fillId="0" borderId="2" xfId="0" quotePrefix="1"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xf>
    <xf numFmtId="0" fontId="2" fillId="3" borderId="2" xfId="0" applyFont="1" applyFill="1" applyBorder="1" applyAlignment="1">
      <alignment horizontal="center" vertical="center"/>
    </xf>
    <xf numFmtId="164" fontId="2" fillId="0" borderId="0" xfId="0" applyNumberFormat="1" applyFont="1" applyAlignment="1">
      <alignment horizontal="center" vertical="center"/>
    </xf>
    <xf numFmtId="0" fontId="2" fillId="0" borderId="9" xfId="0" applyFont="1"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wrapText="1"/>
    </xf>
    <xf numFmtId="0" fontId="0" fillId="0" borderId="4" xfId="0" applyBorder="1" applyAlignment="1">
      <alignment horizontal="center" vertical="center"/>
    </xf>
    <xf numFmtId="0" fontId="0" fillId="0" borderId="9" xfId="0" applyBorder="1" applyAlignment="1">
      <alignment vertical="center"/>
    </xf>
    <xf numFmtId="0" fontId="0" fillId="0" borderId="2" xfId="0" applyBorder="1" applyAlignment="1">
      <alignment vertical="center" wrapText="1"/>
    </xf>
    <xf numFmtId="0" fontId="2" fillId="2" borderId="2" xfId="0" applyFont="1" applyFill="1" applyBorder="1" applyAlignment="1">
      <alignment horizontal="center" vertical="center"/>
    </xf>
    <xf numFmtId="0" fontId="4" fillId="0" borderId="0" xfId="0" applyFont="1"/>
    <xf numFmtId="0" fontId="0" fillId="0" borderId="1" xfId="0" applyBorder="1"/>
    <xf numFmtId="0" fontId="0" fillId="0" borderId="13" xfId="0" applyBorder="1"/>
    <xf numFmtId="0" fontId="0" fillId="0" borderId="0" xfId="0" applyAlignment="1">
      <alignment horizontal="left"/>
    </xf>
    <xf numFmtId="0" fontId="4" fillId="0" borderId="2" xfId="0" applyFont="1" applyBorder="1"/>
    <xf numFmtId="0" fontId="0" fillId="0" borderId="2" xfId="0" applyBorder="1"/>
    <xf numFmtId="0" fontId="4" fillId="0" borderId="9" xfId="0" applyFont="1" applyBorder="1"/>
    <xf numFmtId="0" fontId="0" fillId="0" borderId="11" xfId="0" applyBorder="1"/>
    <xf numFmtId="0" fontId="0" fillId="0" borderId="9" xfId="0" applyBorder="1"/>
    <xf numFmtId="0" fontId="0" fillId="0" borderId="2" xfId="0" applyBorder="1" applyAlignment="1">
      <alignment wrapText="1"/>
    </xf>
    <xf numFmtId="0" fontId="4" fillId="0" borderId="2" xfId="0" applyFont="1" applyBorder="1" applyAlignment="1">
      <alignment horizontal="center" wrapText="1"/>
    </xf>
    <xf numFmtId="0" fontId="9" fillId="0" borderId="0" xfId="0" applyFont="1"/>
    <xf numFmtId="0" fontId="9" fillId="0" borderId="0" xfId="0" applyFont="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2" fontId="10" fillId="0" borderId="32" xfId="0" applyNumberFormat="1" applyFont="1" applyBorder="1" applyAlignment="1">
      <alignment horizontal="center" vertical="center"/>
    </xf>
    <xf numFmtId="2" fontId="10" fillId="0" borderId="17" xfId="0" applyNumberFormat="1" applyFont="1" applyBorder="1" applyAlignment="1">
      <alignment horizontal="center" vertical="center"/>
    </xf>
    <xf numFmtId="0" fontId="9" fillId="0" borderId="35"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1" fontId="9" fillId="0" borderId="7" xfId="0" applyNumberFormat="1" applyFont="1" applyBorder="1" applyAlignment="1">
      <alignment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25" xfId="0" applyFont="1" applyBorder="1" applyAlignment="1">
      <alignment horizontal="center" vertical="center"/>
    </xf>
    <xf numFmtId="0" fontId="9" fillId="0" borderId="5" xfId="0" applyFont="1" applyBorder="1" applyAlignment="1">
      <alignment horizontal="center" vertical="center"/>
    </xf>
    <xf numFmtId="1" fontId="9" fillId="0" borderId="23" xfId="0" applyNumberFormat="1" applyFont="1" applyBorder="1" applyAlignment="1">
      <alignment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1" fontId="9" fillId="0" borderId="38" xfId="0" applyNumberFormat="1" applyFont="1" applyBorder="1" applyAlignment="1">
      <alignment vertical="center"/>
    </xf>
    <xf numFmtId="0" fontId="9" fillId="0" borderId="9" xfId="0" applyFont="1" applyBorder="1" applyAlignment="1">
      <alignment horizontal="center"/>
    </xf>
    <xf numFmtId="1" fontId="9" fillId="0" borderId="9" xfId="0" applyNumberFormat="1" applyFont="1" applyBorder="1" applyAlignment="1">
      <alignment vertical="center"/>
    </xf>
    <xf numFmtId="0" fontId="9" fillId="0" borderId="34" xfId="0" applyFont="1" applyBorder="1" applyAlignment="1">
      <alignment horizontal="center" vertical="center"/>
    </xf>
    <xf numFmtId="1" fontId="9" fillId="0" borderId="35" xfId="0" applyNumberFormat="1" applyFont="1" applyBorder="1" applyAlignment="1">
      <alignment vertical="center"/>
    </xf>
    <xf numFmtId="0" fontId="9" fillId="0" borderId="33" xfId="0" applyFont="1" applyBorder="1" applyAlignment="1">
      <alignment horizontal="center" vertical="center"/>
    </xf>
    <xf numFmtId="1" fontId="9" fillId="0" borderId="33"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2" fontId="9" fillId="0" borderId="29" xfId="0" applyNumberFormat="1" applyFont="1" applyBorder="1" applyAlignment="1">
      <alignment vertical="center"/>
    </xf>
    <xf numFmtId="0" fontId="9" fillId="0" borderId="29"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13" xfId="0" applyFont="1" applyBorder="1" applyAlignment="1">
      <alignment horizontal="center" vertical="center"/>
    </xf>
    <xf numFmtId="2" fontId="9" fillId="0" borderId="13" xfId="0" applyNumberFormat="1" applyFont="1" applyBorder="1" applyAlignment="1">
      <alignment vertical="center"/>
    </xf>
    <xf numFmtId="0" fontId="9" fillId="0" borderId="13"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6" xfId="0" applyFont="1" applyBorder="1" applyAlignment="1">
      <alignment horizontal="center" vertical="center"/>
    </xf>
    <xf numFmtId="2" fontId="9" fillId="0" borderId="6" xfId="0" applyNumberFormat="1" applyFont="1" applyBorder="1" applyAlignment="1">
      <alignment vertical="center"/>
    </xf>
    <xf numFmtId="0" fontId="9" fillId="0" borderId="6"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21" xfId="0" applyFont="1" applyBorder="1" applyAlignment="1">
      <alignment horizontal="center" vertical="center"/>
    </xf>
    <xf numFmtId="2" fontId="9" fillId="0" borderId="21" xfId="0" applyNumberFormat="1" applyFont="1" applyBorder="1" applyAlignment="1">
      <alignment vertical="center"/>
    </xf>
    <xf numFmtId="0" fontId="9" fillId="0" borderId="21" xfId="0" applyFont="1" applyBorder="1" applyAlignment="1">
      <alignment vertical="center"/>
    </xf>
    <xf numFmtId="0" fontId="9" fillId="0" borderId="45" xfId="0" applyFont="1" applyBorder="1" applyAlignment="1">
      <alignment vertical="center"/>
    </xf>
    <xf numFmtId="2" fontId="10" fillId="0" borderId="19" xfId="0" applyNumberFormat="1" applyFont="1" applyBorder="1" applyAlignment="1">
      <alignment horizontal="center" vertical="center"/>
    </xf>
    <xf numFmtId="1" fontId="9" fillId="0" borderId="46" xfId="0" applyNumberFormat="1" applyFont="1" applyBorder="1" applyAlignment="1">
      <alignment vertical="center"/>
    </xf>
    <xf numFmtId="0" fontId="0" fillId="0" borderId="17" xfId="0" applyBorder="1"/>
    <xf numFmtId="0" fontId="0" fillId="0" borderId="49" xfId="0" applyBorder="1"/>
    <xf numFmtId="0" fontId="10" fillId="0" borderId="51" xfId="0" applyFont="1" applyBorder="1"/>
    <xf numFmtId="0" fontId="9" fillId="0" borderId="50" xfId="0" applyFont="1" applyBorder="1" applyAlignment="1">
      <alignment horizontal="center" vertical="center"/>
    </xf>
    <xf numFmtId="0" fontId="9" fillId="0" borderId="46" xfId="0" applyFont="1" applyBorder="1" applyAlignment="1">
      <alignment horizontal="center" vertical="center"/>
    </xf>
    <xf numFmtId="0" fontId="0" fillId="0" borderId="47" xfId="0" applyBorder="1"/>
    <xf numFmtId="0" fontId="0" fillId="0" borderId="48" xfId="0" applyBorder="1"/>
    <xf numFmtId="0" fontId="9" fillId="0" borderId="53" xfId="0" applyFont="1" applyBorder="1"/>
    <xf numFmtId="0" fontId="0" fillId="0" borderId="54" xfId="0" applyBorder="1"/>
    <xf numFmtId="0" fontId="9" fillId="0" borderId="55" xfId="0" applyFont="1" applyBorder="1"/>
    <xf numFmtId="0" fontId="9" fillId="0" borderId="56" xfId="0" applyFont="1" applyBorder="1"/>
    <xf numFmtId="0" fontId="10" fillId="0" borderId="57" xfId="0" applyFont="1" applyBorder="1" applyAlignment="1">
      <alignment horizont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1" fontId="9" fillId="0" borderId="59" xfId="0" applyNumberFormat="1" applyFont="1" applyBorder="1" applyAlignment="1">
      <alignment vertical="center"/>
    </xf>
    <xf numFmtId="0" fontId="0" fillId="0" borderId="4" xfId="0" applyBorder="1"/>
    <xf numFmtId="0" fontId="0" fillId="0" borderId="61" xfId="0" applyBorder="1"/>
    <xf numFmtId="0" fontId="0" fillId="0" borderId="25" xfId="0" applyBorder="1"/>
    <xf numFmtId="0" fontId="0" fillId="0" borderId="60" xfId="0" applyBorder="1"/>
    <xf numFmtId="0" fontId="0" fillId="0" borderId="58" xfId="0" applyBorder="1"/>
    <xf numFmtId="0" fontId="0" fillId="0" borderId="62" xfId="0" applyBorder="1"/>
    <xf numFmtId="15" fontId="9" fillId="0" borderId="13" xfId="0" applyNumberFormat="1" applyFont="1" applyBorder="1" applyAlignment="1">
      <alignment horizontal="center" vertical="center"/>
    </xf>
    <xf numFmtId="1" fontId="11" fillId="0" borderId="50" xfId="0" applyNumberFormat="1" applyFont="1" applyBorder="1" applyAlignment="1">
      <alignment horizontal="center"/>
    </xf>
    <xf numFmtId="1" fontId="11" fillId="0" borderId="52" xfId="0" applyNumberFormat="1" applyFont="1" applyBorder="1" applyAlignment="1">
      <alignment horizontal="center"/>
    </xf>
    <xf numFmtId="1" fontId="11" fillId="0" borderId="4" xfId="0" applyNumberFormat="1" applyFont="1" applyBorder="1" applyAlignment="1">
      <alignment horizontal="center"/>
    </xf>
    <xf numFmtId="1" fontId="11" fillId="0" borderId="37" xfId="0" applyNumberFormat="1" applyFont="1" applyBorder="1" applyAlignment="1">
      <alignment horizontal="center"/>
    </xf>
    <xf numFmtId="1" fontId="11" fillId="0" borderId="2" xfId="0" applyNumberFormat="1" applyFont="1" applyBorder="1" applyAlignment="1">
      <alignment horizontal="center"/>
    </xf>
    <xf numFmtId="1" fontId="11" fillId="0" borderId="3" xfId="0" applyNumberFormat="1" applyFont="1" applyBorder="1" applyAlignment="1">
      <alignment horizontal="center"/>
    </xf>
    <xf numFmtId="1" fontId="11" fillId="0" borderId="36" xfId="0" applyNumberFormat="1" applyFont="1" applyBorder="1" applyAlignment="1">
      <alignment horizontal="center"/>
    </xf>
    <xf numFmtId="1" fontId="11" fillId="0" borderId="2" xfId="0" applyNumberFormat="1" applyFont="1" applyBorder="1" applyAlignment="1">
      <alignment horizontal="center" vertical="center"/>
    </xf>
    <xf numFmtId="1" fontId="11" fillId="0" borderId="25" xfId="0" applyNumberFormat="1" applyFont="1" applyBorder="1" applyAlignment="1">
      <alignment horizontal="center"/>
    </xf>
    <xf numFmtId="1" fontId="11" fillId="0" borderId="4" xfId="0" applyNumberFormat="1" applyFont="1" applyBorder="1" applyAlignment="1">
      <alignment horizontal="center" vertical="center"/>
    </xf>
    <xf numFmtId="1" fontId="11" fillId="0" borderId="25" xfId="0" applyNumberFormat="1" applyFont="1" applyBorder="1" applyAlignment="1">
      <alignment horizontal="center" vertical="center"/>
    </xf>
    <xf numFmtId="1" fontId="11" fillId="0" borderId="58" xfId="0" applyNumberFormat="1" applyFont="1" applyBorder="1" applyAlignment="1">
      <alignment horizontal="center" vertical="center"/>
    </xf>
    <xf numFmtId="1" fontId="9" fillId="0" borderId="58" xfId="0" applyNumberFormat="1" applyFont="1" applyBorder="1" applyAlignment="1">
      <alignment vertical="center"/>
    </xf>
    <xf numFmtId="0" fontId="0" fillId="0" borderId="0" xfId="0" applyAlignment="1">
      <alignment horizontal="right"/>
    </xf>
    <xf numFmtId="0" fontId="12" fillId="0" borderId="2" xfId="0" applyFont="1" applyBorder="1" applyAlignment="1">
      <alignment wrapText="1"/>
    </xf>
    <xf numFmtId="0" fontId="0" fillId="0" borderId="0" xfId="0" applyAlignment="1">
      <alignment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xf>
    <xf numFmtId="0" fontId="8" fillId="0" borderId="0" xfId="0" applyFont="1" applyAlignment="1">
      <alignment vertical="center"/>
    </xf>
    <xf numFmtId="0" fontId="14" fillId="0" borderId="0" xfId="0" applyFont="1" applyAlignment="1">
      <alignment horizontal="left" vertical="center" wrapText="1"/>
    </xf>
    <xf numFmtId="0" fontId="2" fillId="0" borderId="10" xfId="0"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horizontal="center" vertical="center"/>
    </xf>
    <xf numFmtId="0" fontId="0" fillId="0" borderId="37" xfId="0"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12" fillId="0" borderId="2" xfId="0" applyFont="1" applyBorder="1" applyAlignment="1">
      <alignment horizontal="center" wrapText="1"/>
    </xf>
    <xf numFmtId="0" fontId="15" fillId="0" borderId="2" xfId="0" applyFont="1" applyBorder="1" applyAlignment="1">
      <alignment vertical="center" wrapText="1"/>
    </xf>
    <xf numFmtId="0" fontId="15" fillId="0" borderId="2" xfId="0" applyFont="1" applyBorder="1" applyAlignment="1">
      <alignment vertical="center"/>
    </xf>
    <xf numFmtId="0" fontId="8" fillId="0" borderId="0" xfId="0" applyFont="1"/>
    <xf numFmtId="0" fontId="15" fillId="0" borderId="0" xfId="0" applyFont="1"/>
    <xf numFmtId="0" fontId="0" fillId="0" borderId="64" xfId="0" applyBorder="1"/>
    <xf numFmtId="0" fontId="0" fillId="0" borderId="66" xfId="0" applyBorder="1"/>
    <xf numFmtId="0" fontId="0" fillId="0" borderId="24" xfId="0" applyBorder="1"/>
    <xf numFmtId="0" fontId="13" fillId="0" borderId="13" xfId="0" applyFont="1" applyBorder="1" applyAlignment="1">
      <alignment vertical="center"/>
    </xf>
    <xf numFmtId="0" fontId="13" fillId="0" borderId="9" xfId="0" applyFont="1" applyBorder="1" applyAlignment="1">
      <alignment vertical="center"/>
    </xf>
    <xf numFmtId="0" fontId="17" fillId="0" borderId="9" xfId="0" applyFont="1" applyBorder="1"/>
    <xf numFmtId="0" fontId="15" fillId="0" borderId="13" xfId="0" applyFont="1" applyBorder="1"/>
    <xf numFmtId="0" fontId="12" fillId="0" borderId="12" xfId="0" applyFont="1" applyBorder="1" applyAlignment="1">
      <alignment wrapText="1"/>
    </xf>
    <xf numFmtId="0" fontId="17" fillId="0" borderId="13" xfId="0" applyFont="1" applyBorder="1"/>
    <xf numFmtId="49" fontId="15" fillId="0" borderId="9" xfId="0" applyNumberFormat="1" applyFont="1" applyBorder="1" applyAlignment="1">
      <alignment horizontal="left"/>
    </xf>
    <xf numFmtId="49" fontId="15" fillId="0" borderId="13" xfId="0" applyNumberFormat="1" applyFont="1" applyBorder="1" applyAlignment="1">
      <alignment horizontal="left"/>
    </xf>
    <xf numFmtId="0" fontId="15" fillId="0" borderId="9" xfId="0" applyFont="1" applyBorder="1" applyAlignment="1">
      <alignment horizontal="left"/>
    </xf>
    <xf numFmtId="0" fontId="15" fillId="0" borderId="13" xfId="0" applyFont="1" applyBorder="1" applyAlignment="1">
      <alignment horizontal="right"/>
    </xf>
    <xf numFmtId="0" fontId="15" fillId="0" borderId="13" xfId="0" applyFont="1" applyBorder="1" applyAlignment="1">
      <alignment horizontal="left"/>
    </xf>
    <xf numFmtId="0" fontId="12" fillId="0" borderId="9" xfId="0" applyFont="1" applyBorder="1" applyAlignment="1">
      <alignment horizontal="left"/>
    </xf>
    <xf numFmtId="0" fontId="15" fillId="0" borderId="11" xfId="0" applyFont="1" applyBorder="1"/>
    <xf numFmtId="0" fontId="12" fillId="0" borderId="13" xfId="0" applyFont="1" applyBorder="1" applyAlignment="1">
      <alignment horizontal="left"/>
    </xf>
    <xf numFmtId="0" fontId="15" fillId="0" borderId="11" xfId="0" applyFont="1" applyBorder="1" applyAlignment="1">
      <alignment horizontal="right"/>
    </xf>
    <xf numFmtId="0" fontId="15" fillId="0" borderId="1" xfId="0" applyFont="1" applyBorder="1"/>
    <xf numFmtId="0" fontId="17" fillId="0" borderId="9" xfId="0" applyFont="1" applyBorder="1" applyAlignment="1">
      <alignment horizontal="right"/>
    </xf>
    <xf numFmtId="0" fontId="15" fillId="0" borderId="9" xfId="0" applyFont="1" applyBorder="1" applyAlignment="1">
      <alignment horizontal="right"/>
    </xf>
    <xf numFmtId="0" fontId="17" fillId="0" borderId="13" xfId="0" applyFont="1" applyBorder="1" applyAlignment="1">
      <alignment horizontal="right"/>
    </xf>
    <xf numFmtId="0" fontId="15" fillId="0" borderId="0" xfId="0" applyFont="1" applyAlignment="1">
      <alignment horizontal="left"/>
    </xf>
    <xf numFmtId="0" fontId="17" fillId="0" borderId="0" xfId="0" applyFont="1" applyAlignment="1">
      <alignment horizontal="right"/>
    </xf>
    <xf numFmtId="0" fontId="15" fillId="0" borderId="0" xfId="0" applyFont="1" applyAlignment="1">
      <alignment horizontal="right"/>
    </xf>
    <xf numFmtId="0" fontId="15" fillId="0" borderId="2" xfId="0" applyFont="1" applyBorder="1" applyAlignment="1">
      <alignment horizontal="left"/>
    </xf>
    <xf numFmtId="0" fontId="15" fillId="0" borderId="9" xfId="0" applyFont="1" applyBorder="1"/>
    <xf numFmtId="0" fontId="0" fillId="0" borderId="12" xfId="0" applyBorder="1" applyAlignment="1">
      <alignment horizontal="center"/>
    </xf>
    <xf numFmtId="0" fontId="12" fillId="0" borderId="12" xfId="0" applyFont="1" applyBorder="1" applyAlignment="1">
      <alignment horizontal="center" wrapText="1"/>
    </xf>
    <xf numFmtId="0" fontId="15" fillId="0" borderId="2" xfId="0" applyFont="1" applyBorder="1" applyAlignment="1">
      <alignment horizontal="center"/>
    </xf>
    <xf numFmtId="0" fontId="0" fillId="6" borderId="0" xfId="0" applyFill="1" applyAlignment="1">
      <alignment horizontal="center"/>
    </xf>
    <xf numFmtId="0" fontId="0" fillId="0" borderId="6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5" fillId="6" borderId="2" xfId="0" applyFont="1" applyFill="1" applyBorder="1" applyAlignment="1">
      <alignment horizontal="center"/>
    </xf>
    <xf numFmtId="0" fontId="17" fillId="6" borderId="2" xfId="0" applyFont="1" applyFill="1" applyBorder="1" applyAlignment="1">
      <alignment horizontal="center"/>
    </xf>
    <xf numFmtId="0" fontId="15" fillId="0" borderId="11" xfId="0" applyFont="1" applyBorder="1" applyAlignment="1">
      <alignment horizontal="center"/>
    </xf>
    <xf numFmtId="0" fontId="17" fillId="0" borderId="2" xfId="0" applyFont="1" applyBorder="1" applyAlignment="1">
      <alignment horizontal="center"/>
    </xf>
    <xf numFmtId="0" fontId="18" fillId="0" borderId="0" xfId="0" applyFont="1"/>
    <xf numFmtId="0" fontId="15" fillId="6" borderId="68" xfId="0" applyFont="1" applyFill="1" applyBorder="1" applyAlignment="1">
      <alignment horizontal="center"/>
    </xf>
    <xf numFmtId="0" fontId="15" fillId="0" borderId="0" xfId="0" applyFont="1" applyAlignment="1">
      <alignment horizontal="center"/>
    </xf>
    <xf numFmtId="9" fontId="15" fillId="6" borderId="69" xfId="1" applyFont="1" applyFill="1" applyBorder="1" applyAlignment="1">
      <alignment horizontal="center"/>
    </xf>
    <xf numFmtId="0" fontId="15" fillId="0" borderId="22" xfId="0" applyFont="1" applyBorder="1" applyAlignment="1">
      <alignment horizontal="left"/>
    </xf>
    <xf numFmtId="0" fontId="12" fillId="0" borderId="4" xfId="0" applyFont="1" applyBorder="1" applyAlignment="1">
      <alignment wrapText="1"/>
    </xf>
    <xf numFmtId="0" fontId="12" fillId="0" borderId="70" xfId="0" applyFont="1" applyBorder="1" applyAlignment="1">
      <alignment horizontal="left"/>
    </xf>
    <xf numFmtId="49" fontId="15" fillId="0" borderId="70" xfId="0" applyNumberFormat="1" applyFont="1" applyBorder="1" applyAlignment="1">
      <alignment horizontal="left"/>
    </xf>
    <xf numFmtId="0" fontId="15" fillId="0" borderId="70" xfId="0" applyFont="1" applyBorder="1" applyAlignment="1">
      <alignment horizontal="left"/>
    </xf>
    <xf numFmtId="0" fontId="14" fillId="0" borderId="0" xfId="0" applyFont="1" applyAlignment="1">
      <alignment horizontal="left" vertical="center"/>
    </xf>
    <xf numFmtId="0" fontId="4" fillId="0" borderId="0" xfId="0" applyFont="1" applyAlignment="1">
      <alignment vertical="center"/>
    </xf>
    <xf numFmtId="0" fontId="2" fillId="0" borderId="37" xfId="0" applyFont="1" applyBorder="1" applyAlignment="1">
      <alignment vertical="center"/>
    </xf>
    <xf numFmtId="0" fontId="0" fillId="0" borderId="2" xfId="0" applyBorder="1" applyAlignment="1">
      <alignment horizontal="right" vertical="center"/>
    </xf>
    <xf numFmtId="164" fontId="2" fillId="3" borderId="4" xfId="0" applyNumberFormat="1" applyFont="1" applyFill="1" applyBorder="1" applyAlignment="1">
      <alignment horizontal="center" vertical="center" wrapText="1"/>
    </xf>
    <xf numFmtId="9" fontId="2" fillId="3" borderId="2" xfId="1" applyFill="1" applyBorder="1" applyAlignment="1">
      <alignment horizontal="center" vertical="center" wrapText="1"/>
    </xf>
    <xf numFmtId="0" fontId="0" fillId="0" borderId="10" xfId="0" applyBorder="1"/>
    <xf numFmtId="0" fontId="0" fillId="0" borderId="9" xfId="0" applyBorder="1" applyAlignment="1">
      <alignment vertical="center" wrapText="1"/>
    </xf>
    <xf numFmtId="0" fontId="2" fillId="0" borderId="1" xfId="0" applyFont="1" applyBorder="1" applyAlignment="1">
      <alignment horizontal="center" vertical="center"/>
    </xf>
    <xf numFmtId="0" fontId="20" fillId="0" borderId="0" xfId="0" applyFont="1" applyAlignment="1">
      <alignment vertical="center"/>
    </xf>
    <xf numFmtId="0" fontId="0" fillId="0" borderId="2" xfId="0" applyBorder="1" applyAlignment="1">
      <alignment horizontal="lef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24" fillId="0" borderId="0" xfId="0" applyFont="1" applyAlignment="1">
      <alignment vertical="center"/>
    </xf>
    <xf numFmtId="0" fontId="5" fillId="0" borderId="74" xfId="0" applyFont="1" applyBorder="1" applyAlignment="1">
      <alignment horizontal="center" vertical="center"/>
    </xf>
    <xf numFmtId="0" fontId="22" fillId="0" borderId="74" xfId="0" applyFont="1" applyBorder="1" applyAlignment="1">
      <alignment vertical="top"/>
    </xf>
    <xf numFmtId="0" fontId="5" fillId="0" borderId="74" xfId="0" applyFont="1" applyBorder="1" applyAlignment="1">
      <alignment vertical="center" wrapText="1"/>
    </xf>
    <xf numFmtId="0" fontId="5" fillId="0" borderId="74" xfId="0" applyFont="1" applyBorder="1" applyAlignment="1">
      <alignment vertical="center"/>
    </xf>
    <xf numFmtId="0" fontId="12" fillId="0" borderId="74" xfId="0" applyFont="1" applyBorder="1" applyAlignment="1">
      <alignment vertical="top"/>
    </xf>
    <xf numFmtId="0" fontId="0" fillId="0" borderId="74" xfId="0" applyBorder="1"/>
    <xf numFmtId="0" fontId="5" fillId="0" borderId="0" xfId="0" applyFont="1" applyAlignment="1">
      <alignment horizontal="center"/>
    </xf>
    <xf numFmtId="0" fontId="5" fillId="0" borderId="0" xfId="0" applyFont="1"/>
    <xf numFmtId="0" fontId="24" fillId="0" borderId="6" xfId="0" applyFont="1" applyBorder="1" applyAlignment="1">
      <alignment vertical="center"/>
    </xf>
    <xf numFmtId="0" fontId="3"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vertical="center" wrapText="1"/>
    </xf>
    <xf numFmtId="9" fontId="24" fillId="0" borderId="0" xfId="0" applyNumberFormat="1" applyFont="1" applyAlignment="1">
      <alignment vertical="center"/>
    </xf>
    <xf numFmtId="0" fontId="6"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pplyAlignment="1">
      <alignment vertical="center" wrapText="1"/>
    </xf>
    <xf numFmtId="0" fontId="25" fillId="0" borderId="0" xfId="0" applyFont="1" applyAlignment="1">
      <alignment wrapText="1"/>
    </xf>
    <xf numFmtId="0" fontId="25" fillId="0" borderId="0" xfId="0" applyFont="1" applyAlignment="1">
      <alignment horizontal="center" wrapText="1"/>
    </xf>
    <xf numFmtId="0" fontId="4" fillId="0" borderId="74" xfId="0" applyFont="1" applyBorder="1" applyAlignment="1">
      <alignment vertical="center"/>
    </xf>
    <xf numFmtId="0" fontId="3" fillId="0" borderId="74" xfId="0" applyFont="1" applyBorder="1" applyAlignment="1">
      <alignment vertical="center" wrapText="1"/>
    </xf>
    <xf numFmtId="0" fontId="6" fillId="0" borderId="74" xfId="0" applyFont="1" applyBorder="1" applyAlignment="1">
      <alignment horizontal="center" vertical="center" wrapText="1"/>
    </xf>
    <xf numFmtId="0" fontId="25" fillId="0" borderId="74" xfId="0" applyFont="1" applyBorder="1" applyAlignment="1">
      <alignment horizontal="left" wrapText="1"/>
    </xf>
    <xf numFmtId="0" fontId="0" fillId="0" borderId="9" xfId="0" applyBorder="1" applyAlignment="1">
      <alignment horizontal="left"/>
    </xf>
    <xf numFmtId="0" fontId="0" fillId="0" borderId="13" xfId="0" applyBorder="1" applyAlignment="1">
      <alignment horizontal="left"/>
    </xf>
    <xf numFmtId="0" fontId="0" fillId="0" borderId="11" xfId="0" applyBorder="1" applyAlignment="1">
      <alignment horizontal="left"/>
    </xf>
    <xf numFmtId="0" fontId="7" fillId="0" borderId="74" xfId="0" applyFont="1" applyBorder="1" applyAlignment="1">
      <alignment horizontal="center" vertical="center" wrapText="1"/>
    </xf>
    <xf numFmtId="0" fontId="7" fillId="0" borderId="74" xfId="0" applyFont="1" applyBorder="1" applyAlignment="1">
      <alignment horizontal="left" vertical="center" wrapText="1"/>
    </xf>
    <xf numFmtId="0" fontId="2" fillId="0" borderId="74" xfId="0" applyFont="1" applyBorder="1" applyAlignment="1">
      <alignment vertical="center"/>
    </xf>
    <xf numFmtId="0" fontId="23" fillId="0" borderId="0" xfId="0" applyFont="1"/>
    <xf numFmtId="0" fontId="3" fillId="0" borderId="10" xfId="0" applyFont="1" applyBorder="1" applyAlignment="1">
      <alignment horizontal="center" vertical="center" wrapText="1"/>
    </xf>
    <xf numFmtId="0" fontId="4" fillId="0" borderId="2" xfId="0" applyFont="1" applyBorder="1" applyAlignment="1">
      <alignment vertical="center"/>
    </xf>
    <xf numFmtId="164" fontId="4" fillId="3" borderId="2" xfId="0" applyNumberFormat="1" applyFont="1" applyFill="1" applyBorder="1" applyAlignment="1">
      <alignment horizontal="center" vertical="center" wrapText="1"/>
    </xf>
    <xf numFmtId="0" fontId="7" fillId="0" borderId="6" xfId="0" applyFont="1" applyBorder="1" applyAlignment="1">
      <alignment vertical="center"/>
    </xf>
    <xf numFmtId="0" fontId="2" fillId="0" borderId="9" xfId="0" applyFont="1" applyBorder="1" applyAlignment="1">
      <alignment vertical="center"/>
    </xf>
    <xf numFmtId="9" fontId="4" fillId="3" borderId="2" xfId="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vertical="center" wrapText="1"/>
    </xf>
    <xf numFmtId="0" fontId="25" fillId="0" borderId="1" xfId="0" applyFont="1" applyBorder="1" applyAlignment="1">
      <alignment horizontal="left" wrapText="1"/>
    </xf>
    <xf numFmtId="0" fontId="25" fillId="0" borderId="10" xfId="0" applyFont="1" applyBorder="1" applyAlignment="1">
      <alignment wrapText="1"/>
    </xf>
    <xf numFmtId="0" fontId="7" fillId="0" borderId="1" xfId="0" applyFont="1" applyBorder="1" applyAlignment="1">
      <alignment horizontal="left" vertical="center"/>
    </xf>
    <xf numFmtId="0" fontId="4" fillId="0" borderId="0" xfId="0" applyFont="1" applyAlignment="1">
      <alignment horizontal="right"/>
    </xf>
    <xf numFmtId="164" fontId="0" fillId="2" borderId="4" xfId="0" applyNumberFormat="1" applyFill="1" applyBorder="1" applyAlignment="1">
      <alignment horizontal="center" vertical="center"/>
    </xf>
    <xf numFmtId="0" fontId="0" fillId="2" borderId="2" xfId="0" applyFill="1" applyBorder="1" applyAlignment="1">
      <alignment horizontal="center" vertical="center"/>
    </xf>
    <xf numFmtId="164" fontId="0" fillId="2" borderId="2" xfId="0" applyNumberFormat="1" applyFill="1"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4" fillId="0" borderId="13" xfId="0" applyFont="1" applyBorder="1"/>
    <xf numFmtId="0" fontId="0" fillId="0" borderId="0" xfId="0" applyBorder="1"/>
    <xf numFmtId="0" fontId="0" fillId="0" borderId="76" xfId="0" applyBorder="1"/>
    <xf numFmtId="0" fontId="0" fillId="0" borderId="0" xfId="0"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lignment horizontal="center" vertical="center"/>
    </xf>
    <xf numFmtId="0" fontId="4" fillId="0" borderId="29" xfId="0" applyFont="1" applyFill="1" applyBorder="1"/>
    <xf numFmtId="0" fontId="4" fillId="0" borderId="48" xfId="0" applyFont="1" applyFill="1" applyBorder="1"/>
    <xf numFmtId="0" fontId="0" fillId="0" borderId="0" xfId="0" applyFill="1" applyBorder="1"/>
    <xf numFmtId="0" fontId="4" fillId="0" borderId="0" xfId="0" applyFont="1" applyFill="1" applyBorder="1"/>
    <xf numFmtId="0" fontId="4" fillId="0" borderId="4" xfId="0" applyFont="1" applyFill="1" applyBorder="1" applyAlignment="1">
      <alignment horizontal="center"/>
    </xf>
    <xf numFmtId="0" fontId="27" fillId="0" borderId="0" xfId="0" applyFont="1" applyBorder="1" applyAlignment="1">
      <alignment vertical="center"/>
    </xf>
    <xf numFmtId="0" fontId="0" fillId="0" borderId="0" xfId="0" applyFont="1" applyFill="1" applyBorder="1"/>
    <xf numFmtId="0" fontId="0" fillId="0" borderId="13" xfId="0" applyFont="1" applyBorder="1"/>
    <xf numFmtId="0" fontId="29" fillId="0" borderId="28" xfId="0" applyFont="1" applyFill="1" applyBorder="1" applyAlignment="1">
      <alignment vertical="center"/>
    </xf>
    <xf numFmtId="0" fontId="29" fillId="0" borderId="29" xfId="0" applyFont="1" applyFill="1" applyBorder="1" applyAlignment="1">
      <alignment vertical="center"/>
    </xf>
    <xf numFmtId="0" fontId="4" fillId="0" borderId="40" xfId="0" applyFont="1" applyBorder="1"/>
    <xf numFmtId="0" fontId="0" fillId="0" borderId="11" xfId="0" applyFont="1" applyBorder="1"/>
    <xf numFmtId="0" fontId="0" fillId="0" borderId="54" xfId="0" applyFont="1" applyFill="1" applyBorder="1" applyAlignment="1">
      <alignment horizontal="center" wrapText="1"/>
    </xf>
    <xf numFmtId="0" fontId="0" fillId="0" borderId="0" xfId="0" applyFont="1" applyFill="1" applyBorder="1" applyAlignment="1">
      <alignment horizontal="center" wrapText="1"/>
    </xf>
    <xf numFmtId="166" fontId="0" fillId="0" borderId="2" xfId="0" applyNumberFormat="1" applyFont="1" applyFill="1" applyBorder="1" applyAlignment="1">
      <alignment horizontal="center" vertical="center"/>
    </xf>
    <xf numFmtId="0" fontId="0" fillId="0" borderId="54" xfId="0" applyFont="1" applyFill="1" applyBorder="1" applyAlignment="1">
      <alignment horizontal="center"/>
    </xf>
    <xf numFmtId="0" fontId="0" fillId="0" borderId="0" xfId="0" applyFont="1" applyFill="1" applyBorder="1" applyAlignment="1">
      <alignment horizontal="center"/>
    </xf>
    <xf numFmtId="166" fontId="0" fillId="0" borderId="2" xfId="0" applyNumberFormat="1" applyFont="1" applyFill="1" applyBorder="1" applyAlignment="1">
      <alignment horizontal="center" vertical="center" wrapText="1"/>
    </xf>
    <xf numFmtId="49" fontId="0" fillId="0" borderId="40" xfId="0" applyNumberFormat="1" applyFont="1" applyBorder="1" applyAlignment="1">
      <alignment horizontal="left"/>
    </xf>
    <xf numFmtId="0" fontId="0" fillId="8" borderId="54" xfId="0" applyFont="1" applyFill="1" applyBorder="1" applyAlignment="1">
      <alignment horizontal="center"/>
    </xf>
    <xf numFmtId="10" fontId="0" fillId="0" borderId="2" xfId="0" applyNumberFormat="1" applyFont="1" applyFill="1" applyBorder="1" applyAlignment="1">
      <alignment horizontal="center" vertical="center"/>
    </xf>
    <xf numFmtId="49" fontId="0" fillId="0" borderId="0" xfId="0" applyNumberFormat="1" applyFont="1" applyFill="1" applyBorder="1" applyAlignment="1">
      <alignment horizontal="left" vertical="top"/>
    </xf>
    <xf numFmtId="9" fontId="0" fillId="0" borderId="2"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xf>
    <xf numFmtId="49" fontId="0" fillId="0" borderId="24" xfId="0" applyNumberFormat="1" applyFont="1" applyFill="1" applyBorder="1" applyAlignment="1">
      <alignment horizontal="left" vertical="top"/>
    </xf>
    <xf numFmtId="0" fontId="0" fillId="0" borderId="1" xfId="0" applyFont="1" applyBorder="1"/>
    <xf numFmtId="0" fontId="0" fillId="0" borderId="0" xfId="0" applyFont="1"/>
    <xf numFmtId="0" fontId="0" fillId="0" borderId="0" xfId="0" applyFont="1" applyAlignment="1">
      <alignment horizontal="center"/>
    </xf>
    <xf numFmtId="0" fontId="0" fillId="0" borderId="2" xfId="0" applyFont="1" applyBorder="1"/>
    <xf numFmtId="0" fontId="0" fillId="0" borderId="7" xfId="0" applyFont="1" applyBorder="1" applyAlignment="1">
      <alignment horizontal="center"/>
    </xf>
    <xf numFmtId="0" fontId="0" fillId="0" borderId="9" xfId="0" applyFont="1" applyBorder="1" applyAlignment="1">
      <alignment horizontal="center" wrapText="1"/>
    </xf>
    <xf numFmtId="0" fontId="0" fillId="0" borderId="9" xfId="0" applyFont="1" applyBorder="1" applyAlignment="1">
      <alignment horizontal="center"/>
    </xf>
    <xf numFmtId="0" fontId="0" fillId="0" borderId="0" xfId="0" applyFont="1" applyBorder="1"/>
    <xf numFmtId="0" fontId="0" fillId="0" borderId="1" xfId="0" applyFont="1" applyBorder="1" applyAlignment="1">
      <alignment horizontal="center"/>
    </xf>
    <xf numFmtId="0" fontId="0" fillId="0" borderId="0" xfId="0" applyFont="1" applyBorder="1" applyAlignment="1">
      <alignment horizontal="left" vertical="top"/>
    </xf>
    <xf numFmtId="0" fontId="4" fillId="0" borderId="28" xfId="0" applyFont="1" applyFill="1" applyBorder="1"/>
    <xf numFmtId="0" fontId="0" fillId="0" borderId="29" xfId="0" applyFont="1" applyFill="1" applyBorder="1"/>
    <xf numFmtId="0" fontId="0" fillId="0" borderId="29" xfId="0" applyFont="1" applyFill="1" applyBorder="1" applyAlignment="1"/>
    <xf numFmtId="0" fontId="0" fillId="0" borderId="29" xfId="0" applyFont="1" applyFill="1" applyBorder="1" applyAlignment="1">
      <alignment horizontal="center"/>
    </xf>
    <xf numFmtId="0" fontId="0" fillId="0" borderId="39" xfId="0" applyFont="1" applyFill="1" applyBorder="1" applyAlignment="1">
      <alignment horizontal="center"/>
    </xf>
    <xf numFmtId="0" fontId="0" fillId="0" borderId="0" xfId="0" applyFont="1" applyAlignment="1">
      <alignment wrapText="1"/>
    </xf>
    <xf numFmtId="0" fontId="0" fillId="2" borderId="3" xfId="0" applyFont="1" applyFill="1" applyBorder="1" applyAlignment="1"/>
    <xf numFmtId="0" fontId="27" fillId="0" borderId="3" xfId="0" applyFont="1" applyBorder="1" applyAlignment="1"/>
    <xf numFmtId="0" fontId="0" fillId="0" borderId="4" xfId="0" applyFont="1" applyBorder="1"/>
    <xf numFmtId="0" fontId="0" fillId="8" borderId="2" xfId="0" applyFont="1" applyFill="1" applyBorder="1" applyAlignment="1"/>
    <xf numFmtId="1" fontId="19" fillId="8" borderId="2" xfId="2" applyNumberFormat="1" applyFont="1" applyFill="1" applyBorder="1" applyAlignment="1"/>
    <xf numFmtId="49" fontId="0" fillId="0" borderId="2" xfId="0" applyNumberFormat="1" applyFont="1" applyBorder="1" applyAlignment="1">
      <alignment horizontal="left"/>
    </xf>
    <xf numFmtId="0" fontId="0" fillId="0" borderId="9" xfId="0" applyFont="1" applyBorder="1"/>
    <xf numFmtId="0" fontId="0" fillId="0" borderId="3" xfId="0" applyFont="1" applyBorder="1"/>
    <xf numFmtId="0" fontId="0" fillId="0" borderId="23" xfId="0" applyFont="1" applyBorder="1"/>
    <xf numFmtId="0" fontId="0" fillId="0" borderId="24" xfId="0" applyFont="1" applyBorder="1"/>
    <xf numFmtId="0" fontId="0" fillId="0" borderId="25" xfId="0" applyFont="1" applyBorder="1" applyAlignment="1">
      <alignment horizontal="left"/>
    </xf>
    <xf numFmtId="0" fontId="0" fillId="0" borderId="35" xfId="0" applyFont="1" applyBorder="1"/>
    <xf numFmtId="0" fontId="0" fillId="0" borderId="10" xfId="0" applyFont="1" applyBorder="1"/>
    <xf numFmtId="0" fontId="0" fillId="0" borderId="73" xfId="0" applyFont="1" applyBorder="1"/>
    <xf numFmtId="0" fontId="0" fillId="0" borderId="0" xfId="0" applyFont="1" applyAlignment="1">
      <alignment horizontal="left"/>
    </xf>
    <xf numFmtId="0" fontId="0" fillId="0" borderId="0" xfId="0" applyFont="1" applyAlignment="1">
      <alignment horizontal="left" vertical="top"/>
    </xf>
    <xf numFmtId="0" fontId="0" fillId="0" borderId="11" xfId="0" applyBorder="1"/>
    <xf numFmtId="0" fontId="0" fillId="0" borderId="0" xfId="0" applyFont="1" applyBorder="1" applyAlignment="1">
      <alignment horizontal="left" vertical="top"/>
    </xf>
    <xf numFmtId="0" fontId="4" fillId="0" borderId="79" xfId="0" applyFont="1" applyFill="1" applyBorder="1" applyAlignment="1">
      <alignment horizontal="right" indent="1"/>
    </xf>
    <xf numFmtId="0" fontId="27" fillId="0" borderId="68" xfId="0" applyFont="1" applyBorder="1" applyAlignment="1">
      <alignment vertical="center"/>
    </xf>
    <xf numFmtId="0" fontId="21" fillId="0" borderId="9" xfId="0" applyFont="1" applyBorder="1" applyAlignment="1">
      <alignment vertical="center"/>
    </xf>
    <xf numFmtId="0" fontId="31" fillId="0" borderId="2" xfId="0" applyFont="1" applyBorder="1" applyAlignment="1">
      <alignment horizontal="center" wrapText="1"/>
    </xf>
    <xf numFmtId="0" fontId="31" fillId="0" borderId="9" xfId="0" applyFont="1" applyBorder="1" applyAlignment="1">
      <alignment vertical="top"/>
    </xf>
    <xf numFmtId="0" fontId="32" fillId="0" borderId="11" xfId="0" applyFont="1" applyBorder="1" applyAlignment="1">
      <alignment vertical="center" wrapText="1"/>
    </xf>
    <xf numFmtId="0" fontId="32" fillId="0" borderId="65" xfId="0" applyFont="1" applyBorder="1" applyAlignment="1">
      <alignment horizontal="center" vertical="center" wrapText="1"/>
    </xf>
    <xf numFmtId="0" fontId="31" fillId="0" borderId="23" xfId="0" applyFont="1" applyBorder="1" applyAlignment="1">
      <alignment horizontal="right" vertical="top"/>
    </xf>
    <xf numFmtId="0" fontId="33" fillId="0" borderId="0" xfId="0" applyFont="1" applyAlignment="1">
      <alignment vertical="center" wrapText="1"/>
    </xf>
    <xf numFmtId="0" fontId="32" fillId="0" borderId="11" xfId="0" applyFont="1" applyBorder="1" applyAlignment="1">
      <alignment horizontal="center" vertical="center" wrapText="1"/>
    </xf>
    <xf numFmtId="0" fontId="31" fillId="0" borderId="5" xfId="0" applyFont="1" applyBorder="1" applyAlignment="1">
      <alignment vertical="top"/>
    </xf>
    <xf numFmtId="0" fontId="32" fillId="0" borderId="65" xfId="0" applyFont="1" applyBorder="1" applyAlignment="1">
      <alignment vertical="center" wrapText="1"/>
    </xf>
    <xf numFmtId="0" fontId="32" fillId="0" borderId="24" xfId="0" applyFont="1" applyBorder="1" applyAlignment="1">
      <alignment horizontal="center" vertical="center"/>
    </xf>
    <xf numFmtId="0" fontId="31" fillId="0" borderId="74" xfId="0" applyFont="1" applyBorder="1" applyAlignment="1">
      <alignment horizontal="center" vertical="top"/>
    </xf>
    <xf numFmtId="0" fontId="32" fillId="0" borderId="74" xfId="0" applyFont="1" applyBorder="1" applyAlignment="1">
      <alignment horizontal="left" vertical="center"/>
    </xf>
    <xf numFmtId="0" fontId="31" fillId="0" borderId="74" xfId="0" applyFont="1" applyBorder="1" applyAlignment="1">
      <alignment vertical="top"/>
    </xf>
    <xf numFmtId="0" fontId="32" fillId="0" borderId="74" xfId="0" applyFont="1" applyBorder="1" applyAlignment="1">
      <alignment vertical="center" wrapText="1"/>
    </xf>
    <xf numFmtId="0" fontId="32" fillId="0" borderId="74" xfId="0" applyFont="1" applyBorder="1" applyAlignment="1">
      <alignment horizontal="center" vertical="center"/>
    </xf>
    <xf numFmtId="0" fontId="31" fillId="0" borderId="63" xfId="0" applyFont="1" applyBorder="1" applyAlignment="1">
      <alignment horizontal="center" vertical="center"/>
    </xf>
    <xf numFmtId="0" fontId="32" fillId="0" borderId="63" xfId="0" applyFont="1" applyBorder="1" applyAlignment="1">
      <alignment horizontal="left" vertical="center"/>
    </xf>
    <xf numFmtId="0" fontId="31" fillId="0" borderId="7" xfId="0" applyFont="1" applyBorder="1" applyAlignment="1">
      <alignment vertical="top"/>
    </xf>
    <xf numFmtId="0" fontId="32" fillId="0" borderId="8" xfId="0" applyFont="1" applyBorder="1" applyAlignment="1">
      <alignment vertical="center" wrapText="1"/>
    </xf>
    <xf numFmtId="0" fontId="32" fillId="0" borderId="24" xfId="0" applyFont="1" applyBorder="1" applyAlignment="1">
      <alignment horizontal="center" vertical="center" wrapText="1"/>
    </xf>
    <xf numFmtId="0" fontId="32" fillId="0" borderId="23" xfId="0" applyFont="1" applyBorder="1" applyAlignment="1">
      <alignment horizontal="right" vertical="top"/>
    </xf>
    <xf numFmtId="0" fontId="32" fillId="0" borderId="11" xfId="0" applyFont="1" applyBorder="1" applyAlignment="1">
      <alignment horizontal="center" vertical="center"/>
    </xf>
    <xf numFmtId="0" fontId="32" fillId="0" borderId="2" xfId="0" applyFont="1" applyBorder="1" applyAlignment="1">
      <alignment horizontal="center"/>
    </xf>
    <xf numFmtId="0" fontId="32" fillId="0" borderId="74" xfId="0" applyFont="1" applyBorder="1" applyAlignment="1">
      <alignment vertical="top"/>
    </xf>
    <xf numFmtId="0" fontId="34" fillId="0" borderId="65" xfId="0" applyFont="1" applyBorder="1" applyAlignment="1">
      <alignment vertical="center" wrapText="1"/>
    </xf>
    <xf numFmtId="0" fontId="32" fillId="0" borderId="74" xfId="0" applyFont="1" applyBorder="1" applyAlignment="1">
      <alignment vertical="center"/>
    </xf>
    <xf numFmtId="0" fontId="34" fillId="0" borderId="74" xfId="0" applyFont="1" applyBorder="1" applyAlignment="1">
      <alignment vertical="center" wrapText="1"/>
    </xf>
    <xf numFmtId="0" fontId="31" fillId="0" borderId="63" xfId="0" applyFont="1" applyBorder="1" applyAlignment="1">
      <alignment vertical="top"/>
    </xf>
    <xf numFmtId="0" fontId="32" fillId="0" borderId="23" xfId="0" applyFont="1" applyBorder="1" applyAlignment="1">
      <alignment horizontal="left" vertical="center"/>
    </xf>
    <xf numFmtId="0" fontId="31" fillId="0" borderId="23" xfId="0" applyFont="1" applyBorder="1" applyAlignment="1">
      <alignment vertical="top"/>
    </xf>
    <xf numFmtId="0" fontId="32" fillId="0" borderId="24" xfId="0" applyFont="1" applyBorder="1" applyAlignment="1">
      <alignment vertical="center" wrapText="1"/>
    </xf>
    <xf numFmtId="0" fontId="32" fillId="0" borderId="8" xfId="0" applyFont="1" applyBorder="1" applyAlignment="1">
      <alignment horizontal="center" vertical="center" wrapText="1"/>
    </xf>
    <xf numFmtId="0" fontId="32" fillId="0" borderId="74" xfId="0" applyFont="1" applyBorder="1" applyAlignment="1">
      <alignment horizontal="center" vertical="center" wrapText="1"/>
    </xf>
    <xf numFmtId="0" fontId="32" fillId="0" borderId="23" xfId="0" applyFont="1" applyBorder="1" applyAlignment="1">
      <alignment vertical="center"/>
    </xf>
    <xf numFmtId="0" fontId="37" fillId="0" borderId="8" xfId="0" applyFont="1" applyBorder="1" applyAlignment="1">
      <alignment vertical="center" wrapText="1"/>
    </xf>
    <xf numFmtId="0" fontId="32" fillId="0" borderId="8" xfId="0" applyFont="1" applyBorder="1" applyAlignment="1">
      <alignment horizontal="center" vertical="center"/>
    </xf>
    <xf numFmtId="0" fontId="34" fillId="0" borderId="24" xfId="0" applyFont="1" applyBorder="1" applyAlignment="1">
      <alignment vertical="center" wrapText="1"/>
    </xf>
    <xf numFmtId="0" fontId="32" fillId="0" borderId="0" xfId="0" applyFont="1"/>
    <xf numFmtId="0" fontId="38" fillId="0" borderId="0" xfId="0" applyFont="1" applyAlignment="1">
      <alignment vertical="center" wrapText="1"/>
    </xf>
    <xf numFmtId="0" fontId="38" fillId="0" borderId="0" xfId="0" applyFont="1" applyAlignment="1">
      <alignment horizontal="center" vertical="center" wrapText="1"/>
    </xf>
    <xf numFmtId="0" fontId="32" fillId="0" borderId="0" xfId="0" applyFont="1" applyAlignment="1">
      <alignment vertical="center"/>
    </xf>
    <xf numFmtId="0" fontId="38" fillId="0" borderId="0" xfId="0" applyFont="1" applyAlignment="1">
      <alignment vertical="center"/>
    </xf>
    <xf numFmtId="0" fontId="34" fillId="0" borderId="8" xfId="0" applyFont="1" applyBorder="1" applyAlignment="1">
      <alignment horizontal="center" vertical="center"/>
    </xf>
    <xf numFmtId="0" fontId="0" fillId="0" borderId="9" xfId="0" applyFont="1" applyBorder="1" applyAlignment="1">
      <alignment vertical="center"/>
    </xf>
    <xf numFmtId="0" fontId="0" fillId="0" borderId="0" xfId="0" applyFill="1" applyBorder="1" applyAlignment="1"/>
    <xf numFmtId="0" fontId="31" fillId="0" borderId="9" xfId="0" applyFont="1" applyBorder="1" applyAlignment="1">
      <alignment horizontal="center"/>
    </xf>
    <xf numFmtId="0" fontId="31" fillId="0" borderId="11" xfId="0" applyFont="1" applyBorder="1" applyAlignment="1">
      <alignment horizontal="center"/>
    </xf>
    <xf numFmtId="0" fontId="31" fillId="0" borderId="3" xfId="0" applyFont="1" applyBorder="1" applyAlignment="1">
      <alignment horizontal="center"/>
    </xf>
    <xf numFmtId="0" fontId="32" fillId="0" borderId="36" xfId="0" applyFont="1" applyBorder="1" applyAlignment="1">
      <alignment horizontal="left" vertical="center"/>
    </xf>
    <xf numFmtId="0" fontId="32" fillId="0" borderId="63" xfId="0" applyFont="1" applyBorder="1" applyAlignment="1">
      <alignment horizontal="left" vertical="center"/>
    </xf>
    <xf numFmtId="0" fontId="32" fillId="0" borderId="4" xfId="0" applyFont="1" applyBorder="1" applyAlignment="1">
      <alignment horizontal="left" vertical="center"/>
    </xf>
    <xf numFmtId="0" fontId="31" fillId="0" borderId="36" xfId="0" applyFont="1" applyBorder="1" applyAlignment="1">
      <alignment horizontal="center" vertical="top"/>
    </xf>
    <xf numFmtId="0" fontId="31" fillId="0" borderId="63" xfId="0" applyFont="1" applyBorder="1" applyAlignment="1">
      <alignment horizontal="center" vertical="top"/>
    </xf>
    <xf numFmtId="0" fontId="31" fillId="0" borderId="4" xfId="0" applyFont="1" applyBorder="1" applyAlignment="1">
      <alignment horizontal="center" vertical="top"/>
    </xf>
    <xf numFmtId="0" fontId="31" fillId="0" borderId="3" xfId="0" applyFont="1" applyBorder="1" applyAlignment="1">
      <alignment horizontal="center" vertical="top"/>
    </xf>
    <xf numFmtId="0" fontId="32" fillId="0" borderId="3" xfId="0" applyFont="1" applyBorder="1" applyAlignment="1">
      <alignment horizontal="left" vertical="center"/>
    </xf>
    <xf numFmtId="0" fontId="32" fillId="0" borderId="23" xfId="0" applyFont="1" applyBorder="1" applyAlignment="1">
      <alignment horizontal="left" vertical="center"/>
    </xf>
    <xf numFmtId="0" fontId="20" fillId="0" borderId="0" xfId="0" applyFont="1" applyAlignment="1">
      <alignment vertical="center"/>
    </xf>
    <xf numFmtId="0" fontId="20" fillId="0" borderId="0" xfId="0" applyFont="1" applyAlignment="1">
      <alignment vertical="center" wrapText="1"/>
    </xf>
    <xf numFmtId="0" fontId="32" fillId="0" borderId="0" xfId="0" applyFont="1" applyAlignment="1">
      <alignment horizontal="left" wrapText="1"/>
    </xf>
    <xf numFmtId="0" fontId="32" fillId="0" borderId="0" xfId="0" applyFont="1" applyAlignment="1">
      <alignment horizontal="left" vertical="top"/>
    </xf>
    <xf numFmtId="0" fontId="2" fillId="0" borderId="9"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 fillId="0" borderId="3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Alignment="1">
      <alignment horizontal="right" vertical="center" wrapText="1"/>
    </xf>
    <xf numFmtId="0" fontId="1" fillId="0" borderId="24" xfId="0" applyFont="1" applyBorder="1" applyAlignment="1">
      <alignment horizontal="right" vertical="center" wrapText="1"/>
    </xf>
    <xf numFmtId="0" fontId="3" fillId="0" borderId="10" xfId="0" applyFont="1" applyBorder="1" applyAlignment="1">
      <alignment horizontal="center" vertical="center" wrapText="1"/>
    </xf>
    <xf numFmtId="0" fontId="0" fillId="0" borderId="2" xfId="0" applyBorder="1" applyAlignment="1">
      <alignment vertical="center"/>
    </xf>
    <xf numFmtId="0" fontId="0" fillId="0" borderId="4" xfId="0" applyBorder="1" applyAlignment="1">
      <alignment vertical="center" wrapText="1"/>
    </xf>
    <xf numFmtId="0" fontId="0" fillId="0" borderId="2" xfId="0" applyBorder="1" applyAlignment="1">
      <alignment vertical="center" wrapText="1"/>
    </xf>
    <xf numFmtId="0" fontId="1" fillId="0" borderId="23"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vertical="center" wrapText="1"/>
    </xf>
    <xf numFmtId="2" fontId="2" fillId="4" borderId="9" xfId="0" applyNumberFormat="1" applyFont="1" applyFill="1" applyBorder="1" applyAlignment="1">
      <alignment horizontal="center" vertical="center"/>
    </xf>
    <xf numFmtId="2" fontId="2" fillId="4" borderId="13" xfId="0" applyNumberFormat="1" applyFont="1" applyFill="1" applyBorder="1" applyAlignment="1">
      <alignment horizontal="center" vertical="center"/>
    </xf>
    <xf numFmtId="2" fontId="2" fillId="4" borderId="11"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0" fillId="0" borderId="5" xfId="0" applyBorder="1" applyAlignment="1">
      <alignment horizontal="right" vertical="center" wrapText="1"/>
    </xf>
    <xf numFmtId="0" fontId="2" fillId="0" borderId="6" xfId="0" applyFont="1" applyBorder="1" applyAlignment="1">
      <alignment horizontal="right" vertical="center" wrapText="1"/>
    </xf>
    <xf numFmtId="0" fontId="2" fillId="0" borderId="65" xfId="0" applyFont="1" applyBorder="1" applyAlignment="1">
      <alignment horizontal="right" vertical="center" wrapText="1"/>
    </xf>
    <xf numFmtId="164" fontId="2" fillId="3" borderId="2" xfId="0" applyNumberFormat="1"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2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0" fillId="0" borderId="7" xfId="0"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0" fillId="0" borderId="9"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2" fillId="5" borderId="2" xfId="0" applyFont="1" applyFill="1" applyBorder="1" applyAlignment="1">
      <alignment vertical="center"/>
    </xf>
    <xf numFmtId="0" fontId="4"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4" borderId="2" xfId="0" applyFont="1" applyFill="1" applyBorder="1" applyAlignment="1">
      <alignment horizontal="center" vertical="center"/>
    </xf>
    <xf numFmtId="0" fontId="2" fillId="2" borderId="14"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vertical="center"/>
    </xf>
    <xf numFmtId="0" fontId="2" fillId="2" borderId="9" xfId="0" applyFont="1" applyFill="1" applyBorder="1" applyAlignment="1">
      <alignment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pplyProtection="1">
      <alignment horizontal="center" vertical="center"/>
      <protection locked="0"/>
    </xf>
    <xf numFmtId="9" fontId="2" fillId="3" borderId="2" xfId="1" applyFill="1" applyBorder="1" applyAlignment="1">
      <alignment horizontal="center" vertical="center" wrapText="1"/>
    </xf>
    <xf numFmtId="0" fontId="4" fillId="0" borderId="2" xfId="0" applyFont="1"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4" fillId="0" borderId="9" xfId="0" applyFont="1" applyBorder="1"/>
    <xf numFmtId="0" fontId="4" fillId="0" borderId="13" xfId="0" applyFont="1" applyBorder="1"/>
    <xf numFmtId="0" fontId="4" fillId="0" borderId="11" xfId="0" applyFont="1" applyBorder="1"/>
    <xf numFmtId="0" fontId="0" fillId="0" borderId="4" xfId="0" applyBorder="1" applyAlignment="1">
      <alignment horizontal="center" vertical="center"/>
    </xf>
    <xf numFmtId="0" fontId="2" fillId="0" borderId="4" xfId="0" applyFont="1" applyBorder="1" applyAlignment="1">
      <alignment horizontal="center" vertical="center"/>
    </xf>
    <xf numFmtId="165" fontId="2" fillId="3" borderId="2"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left" vertical="center" wrapText="1"/>
    </xf>
    <xf numFmtId="0" fontId="2" fillId="0" borderId="3" xfId="0" applyFont="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xf>
    <xf numFmtId="0" fontId="2" fillId="0" borderId="1" xfId="0" applyFont="1" applyBorder="1" applyAlignment="1">
      <alignment horizontal="center"/>
    </xf>
    <xf numFmtId="164" fontId="2" fillId="3" borderId="3" xfId="0" applyNumberFormat="1"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3" fillId="0" borderId="10" xfId="0" applyFont="1" applyBorder="1" applyAlignment="1">
      <alignment horizontal="center" vertical="center"/>
    </xf>
    <xf numFmtId="0" fontId="4" fillId="0" borderId="2" xfId="0" applyFont="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4" fillId="0" borderId="0" xfId="0" applyFont="1" applyAlignment="1">
      <alignment horizontal="center"/>
    </xf>
    <xf numFmtId="0" fontId="0" fillId="5" borderId="2" xfId="0" applyFill="1" applyBorder="1" applyAlignment="1">
      <alignment horizontal="center"/>
    </xf>
    <xf numFmtId="0" fontId="0" fillId="0" borderId="2" xfId="0" applyBorder="1" applyAlignment="1">
      <alignment horizontal="center"/>
    </xf>
    <xf numFmtId="0" fontId="0" fillId="0" borderId="0" xfId="0" applyAlignment="1">
      <alignment horizontal="right"/>
    </xf>
    <xf numFmtId="0" fontId="0" fillId="0" borderId="6" xfId="0" applyBorder="1" applyAlignment="1">
      <alignment horizontal="right"/>
    </xf>
    <xf numFmtId="0" fontId="0" fillId="0" borderId="0" xfId="0" applyAlignment="1">
      <alignment horizontal="center"/>
    </xf>
    <xf numFmtId="0" fontId="0" fillId="0" borderId="2" xfId="0" applyFont="1" applyBorder="1" applyAlignment="1">
      <alignment horizontal="left" vertical="top"/>
    </xf>
    <xf numFmtId="0" fontId="0" fillId="0" borderId="25" xfId="0" applyFont="1" applyBorder="1" applyAlignment="1">
      <alignment horizontal="left" vertical="top"/>
    </xf>
    <xf numFmtId="0" fontId="27"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Font="1" applyBorder="1" applyAlignment="1">
      <alignment horizontal="center" vertical="center" wrapText="1"/>
    </xf>
    <xf numFmtId="0" fontId="27" fillId="0" borderId="2" xfId="0" applyFont="1" applyBorder="1" applyAlignment="1">
      <alignment horizontal="left" vertical="top"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9" borderId="7" xfId="0" applyFont="1" applyFill="1" applyBorder="1" applyAlignment="1">
      <alignment horizontal="center" vertical="center"/>
    </xf>
    <xf numFmtId="0" fontId="2" fillId="9" borderId="8" xfId="0" applyFont="1" applyFill="1" applyBorder="1" applyAlignment="1">
      <alignment horizontal="center" vertical="center"/>
    </xf>
    <xf numFmtId="0" fontId="19" fillId="7" borderId="77" xfId="2" applyBorder="1" applyAlignment="1">
      <alignment horizontal="center"/>
    </xf>
    <xf numFmtId="0" fontId="19" fillId="7" borderId="78" xfId="2" applyBorder="1" applyAlignment="1">
      <alignment horizontal="center"/>
    </xf>
    <xf numFmtId="0" fontId="4" fillId="0" borderId="38" xfId="0" applyFont="1" applyBorder="1" applyAlignment="1">
      <alignment horizontal="center" vertical="center"/>
    </xf>
    <xf numFmtId="0" fontId="4" fillId="0" borderId="75" xfId="0" applyFont="1" applyBorder="1" applyAlignment="1">
      <alignment horizontal="center" vertical="center"/>
    </xf>
    <xf numFmtId="0" fontId="0" fillId="0" borderId="3" xfId="0" applyFont="1" applyBorder="1" applyAlignment="1">
      <alignment horizontal="right"/>
    </xf>
    <xf numFmtId="0" fontId="27" fillId="0" borderId="3" xfId="0" applyFont="1" applyBorder="1" applyAlignment="1">
      <alignment horizontal="left"/>
    </xf>
    <xf numFmtId="0" fontId="29" fillId="0" borderId="9" xfId="0" applyFont="1" applyBorder="1" applyAlignment="1">
      <alignment horizontal="left" vertical="center"/>
    </xf>
    <xf numFmtId="0" fontId="29" fillId="0" borderId="13" xfId="0" applyFont="1" applyBorder="1" applyAlignment="1">
      <alignment horizontal="left" vertical="center"/>
    </xf>
    <xf numFmtId="0" fontId="0" fillId="0" borderId="65" xfId="0" applyFont="1" applyBorder="1" applyAlignment="1">
      <alignment horizontal="right"/>
    </xf>
    <xf numFmtId="0" fontId="27" fillId="0" borderId="4" xfId="0" applyFont="1" applyBorder="1" applyAlignment="1">
      <alignment horizontal="center" wrapText="1"/>
    </xf>
    <xf numFmtId="0" fontId="13" fillId="0" borderId="9" xfId="0" applyFont="1" applyBorder="1" applyAlignment="1">
      <alignment vertical="center"/>
    </xf>
    <xf numFmtId="0" fontId="13" fillId="0" borderId="13" xfId="0" applyFont="1" applyBorder="1" applyAlignment="1">
      <alignment vertical="center"/>
    </xf>
    <xf numFmtId="0" fontId="0" fillId="0" borderId="13" xfId="0" applyBorder="1"/>
    <xf numFmtId="0" fontId="0" fillId="0" borderId="11" xfId="0" applyBorder="1"/>
    <xf numFmtId="0" fontId="13" fillId="0" borderId="5" xfId="0" applyFont="1" applyBorder="1" applyAlignment="1">
      <alignment vertical="center"/>
    </xf>
    <xf numFmtId="0" fontId="13" fillId="0" borderId="6" xfId="0" applyFont="1" applyBorder="1" applyAlignment="1">
      <alignment vertical="center"/>
    </xf>
    <xf numFmtId="0" fontId="0" fillId="0" borderId="6" xfId="0" applyBorder="1"/>
    <xf numFmtId="0" fontId="0" fillId="0" borderId="65" xfId="0" applyBorder="1"/>
    <xf numFmtId="0" fontId="15" fillId="0" borderId="9"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15" fillId="0" borderId="71" xfId="0" applyFont="1" applyBorder="1" applyAlignment="1">
      <alignment wrapText="1"/>
    </xf>
    <xf numFmtId="0" fontId="0" fillId="0" borderId="1" xfId="0" applyBorder="1" applyAlignment="1">
      <alignment wrapText="1"/>
    </xf>
    <xf numFmtId="0" fontId="0" fillId="0" borderId="8" xfId="0" applyBorder="1" applyAlignment="1">
      <alignment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horizontal="left" vertical="center"/>
    </xf>
    <xf numFmtId="0" fontId="0" fillId="0" borderId="9" xfId="0" applyBorder="1" applyAlignment="1">
      <alignment horizontal="left"/>
    </xf>
    <xf numFmtId="0" fontId="0" fillId="0" borderId="13" xfId="0" applyBorder="1" applyAlignment="1">
      <alignment horizontal="left"/>
    </xf>
    <xf numFmtId="0" fontId="0" fillId="0" borderId="1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5" xfId="0" applyBorder="1" applyAlignment="1">
      <alignment horizontal="left"/>
    </xf>
    <xf numFmtId="0" fontId="0" fillId="0" borderId="5" xfId="0" applyBorder="1" applyAlignment="1">
      <alignment horizontal="left" vertical="top"/>
    </xf>
    <xf numFmtId="0" fontId="0" fillId="0" borderId="6" xfId="0" applyBorder="1" applyAlignment="1">
      <alignment horizontal="left" vertical="top"/>
    </xf>
    <xf numFmtId="0" fontId="0" fillId="0" borderId="65"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6" fillId="0" borderId="0" xfId="0" applyFont="1" applyAlignment="1">
      <alignment horizontal="left"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3" xfId="0" applyFont="1" applyBorder="1" applyAlignment="1">
      <alignment horizontal="left" vertical="center" wrapText="1"/>
    </xf>
    <xf numFmtId="0" fontId="14" fillId="0" borderId="11" xfId="0" applyFont="1" applyBorder="1" applyAlignment="1">
      <alignment horizontal="left"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9" borderId="7" xfId="0" applyFont="1" applyFill="1" applyBorder="1" applyAlignment="1">
      <alignment horizontal="center" vertical="center"/>
    </xf>
    <xf numFmtId="0" fontId="0" fillId="9" borderId="8"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40" xfId="0" applyFont="1" applyFill="1" applyBorder="1" applyAlignment="1">
      <alignment horizontal="center"/>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40" xfId="0" applyFont="1" applyBorder="1" applyAlignment="1">
      <alignment horizontal="left"/>
    </xf>
    <xf numFmtId="0" fontId="0" fillId="0" borderId="13"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left" wrapText="1"/>
    </xf>
    <xf numFmtId="0" fontId="4" fillId="0" borderId="9" xfId="0" applyFont="1" applyFill="1" applyBorder="1" applyAlignment="1">
      <alignment horizontal="center"/>
    </xf>
    <xf numFmtId="0" fontId="4" fillId="0" borderId="13" xfId="0" applyFont="1" applyFill="1" applyBorder="1" applyAlignment="1">
      <alignment horizontal="center"/>
    </xf>
    <xf numFmtId="0" fontId="4" fillId="0" borderId="41" xfId="0" applyFont="1" applyFill="1" applyBorder="1" applyAlignment="1">
      <alignment horizontal="center"/>
    </xf>
    <xf numFmtId="0" fontId="0" fillId="0" borderId="9" xfId="0" applyFont="1" applyFill="1" applyBorder="1" applyAlignment="1">
      <alignment horizontal="center"/>
    </xf>
    <xf numFmtId="0" fontId="0" fillId="0" borderId="41" xfId="0" applyFont="1" applyFill="1" applyBorder="1" applyAlignment="1">
      <alignment horizontal="center"/>
    </xf>
    <xf numFmtId="0" fontId="0" fillId="0" borderId="19" xfId="0" applyFont="1" applyFill="1" applyBorder="1" applyAlignment="1">
      <alignment horizontal="center"/>
    </xf>
    <xf numFmtId="0" fontId="0" fillId="0" borderId="21" xfId="0" applyFont="1" applyFill="1" applyBorder="1" applyAlignment="1">
      <alignment horizontal="center"/>
    </xf>
    <xf numFmtId="0" fontId="0" fillId="0" borderId="45" xfId="0" applyFont="1" applyFill="1" applyBorder="1" applyAlignment="1">
      <alignment horizontal="center"/>
    </xf>
    <xf numFmtId="0" fontId="27" fillId="0" borderId="44" xfId="0" applyFont="1" applyBorder="1" applyAlignment="1">
      <alignment horizontal="center" vertical="center"/>
    </xf>
    <xf numFmtId="0" fontId="27" fillId="0" borderId="21" xfId="0" applyFont="1" applyBorder="1" applyAlignment="1">
      <alignment horizontal="center" vertical="center"/>
    </xf>
    <xf numFmtId="49" fontId="0" fillId="0" borderId="80" xfId="0" applyNumberFormat="1" applyFont="1" applyBorder="1" applyAlignment="1">
      <alignment horizontal="left" vertical="top"/>
    </xf>
    <xf numFmtId="49" fontId="0" fillId="0" borderId="0" xfId="0" applyNumberFormat="1" applyFont="1" applyBorder="1" applyAlignment="1">
      <alignment horizontal="left" vertical="top"/>
    </xf>
    <xf numFmtId="49" fontId="0" fillId="0" borderId="81" xfId="0" applyNumberFormat="1" applyFont="1" applyBorder="1" applyAlignment="1">
      <alignment horizontal="left" vertical="top"/>
    </xf>
    <xf numFmtId="49" fontId="0" fillId="0" borderId="82" xfId="0" applyNumberFormat="1" applyFont="1" applyBorder="1" applyAlignment="1">
      <alignment horizontal="left" vertical="top"/>
    </xf>
    <xf numFmtId="49" fontId="0" fillId="0" borderId="68" xfId="0" applyNumberFormat="1" applyFont="1" applyBorder="1" applyAlignment="1">
      <alignment horizontal="left" vertical="top"/>
    </xf>
    <xf numFmtId="49" fontId="0" fillId="0" borderId="83" xfId="0" applyNumberFormat="1" applyFont="1" applyBorder="1" applyAlignment="1">
      <alignment horizontal="left" vertical="top"/>
    </xf>
    <xf numFmtId="0" fontId="0" fillId="0" borderId="24" xfId="0" applyFont="1" applyBorder="1" applyAlignment="1">
      <alignment horizontal="left" vertical="top" wrapText="1"/>
    </xf>
    <xf numFmtId="0" fontId="0" fillId="0" borderId="63" xfId="0" applyFont="1" applyBorder="1" applyAlignment="1">
      <alignment horizontal="left" vertical="top"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 fillId="0" borderId="40" xfId="0" applyFont="1" applyFill="1" applyBorder="1" applyAlignment="1">
      <alignment horizontal="center"/>
    </xf>
    <xf numFmtId="0" fontId="4" fillId="0" borderId="11" xfId="0" applyFont="1" applyFill="1" applyBorder="1" applyAlignment="1">
      <alignment horizontal="center"/>
    </xf>
    <xf numFmtId="0" fontId="10" fillId="0" borderId="53" xfId="0" applyFont="1" applyBorder="1" applyAlignment="1">
      <alignment horizontal="center" vertical="center" textRotation="90"/>
    </xf>
    <xf numFmtId="0" fontId="10" fillId="0" borderId="55" xfId="0" applyFont="1" applyBorder="1" applyAlignment="1">
      <alignment horizontal="center" vertical="center" textRotation="90"/>
    </xf>
    <xf numFmtId="0" fontId="10" fillId="0" borderId="56" xfId="0" applyFont="1" applyBorder="1" applyAlignment="1">
      <alignment horizontal="center" vertical="center" textRotation="90"/>
    </xf>
    <xf numFmtId="0" fontId="4" fillId="0" borderId="47" xfId="0" applyFont="1" applyBorder="1" applyAlignment="1">
      <alignment horizontal="center"/>
    </xf>
    <xf numFmtId="0" fontId="4" fillId="0" borderId="48" xfId="0" applyFont="1" applyBorder="1" applyAlignment="1">
      <alignment horizont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2" xfId="0" applyBorder="1" applyAlignment="1">
      <alignment horizontal="left" vertical="top"/>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4" fillId="0" borderId="1" xfId="0" applyFont="1"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cellXfs>
  <cellStyles count="3">
    <cellStyle name="Normal" xfId="0" builtinId="0"/>
    <cellStyle name="Output" xfId="2" builtinId="21"/>
    <cellStyle name="Percent" xfId="1" builtinId="5"/>
  </cellStyles>
  <dxfs count="3">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9525</xdr:rowOff>
        </xdr:from>
        <xdr:to>
          <xdr:col>0</xdr:col>
          <xdr:colOff>161925</xdr:colOff>
          <xdr:row>3</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9525</xdr:rowOff>
        </xdr:from>
        <xdr:to>
          <xdr:col>2</xdr:col>
          <xdr:colOff>161925</xdr:colOff>
          <xdr:row>1</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161925</xdr:colOff>
          <xdr:row>3</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85725</xdr:rowOff>
        </xdr:from>
        <xdr:to>
          <xdr:col>2</xdr:col>
          <xdr:colOff>161925</xdr:colOff>
          <xdr:row>5</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9525</xdr:rowOff>
        </xdr:from>
        <xdr:to>
          <xdr:col>2</xdr:col>
          <xdr:colOff>161925</xdr:colOff>
          <xdr:row>7</xdr:row>
          <xdr:rowOff>180975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2</xdr:col>
          <xdr:colOff>161925</xdr:colOff>
          <xdr:row>9</xdr:row>
          <xdr:rowOff>180975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9525</xdr:rowOff>
        </xdr:from>
        <xdr:to>
          <xdr:col>2</xdr:col>
          <xdr:colOff>161925</xdr:colOff>
          <xdr:row>11</xdr:row>
          <xdr:rowOff>180975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161925</xdr:colOff>
          <xdr:row>13</xdr:row>
          <xdr:rowOff>171450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9525</xdr:rowOff>
        </xdr:from>
        <xdr:to>
          <xdr:col>2</xdr:col>
          <xdr:colOff>161925</xdr:colOff>
          <xdr:row>15</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2228850</xdr:colOff>
          <xdr:row>17</xdr:row>
          <xdr:rowOff>104775</xdr:rowOff>
        </xdr:from>
        <xdr:to>
          <xdr:col>2</xdr:col>
          <xdr:colOff>152400</xdr:colOff>
          <xdr:row>17</xdr:row>
          <xdr:rowOff>276225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161925</xdr:colOff>
          <xdr:row>18</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104775</xdr:rowOff>
        </xdr:from>
        <xdr:to>
          <xdr:col>2</xdr:col>
          <xdr:colOff>171450</xdr:colOff>
          <xdr:row>20</xdr:row>
          <xdr:rowOff>276225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2</xdr:col>
          <xdr:colOff>161925</xdr:colOff>
          <xdr:row>22</xdr:row>
          <xdr:rowOff>180975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9525</xdr:rowOff>
        </xdr:from>
        <xdr:to>
          <xdr:col>2</xdr:col>
          <xdr:colOff>161925</xdr:colOff>
          <xdr:row>24</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9525</xdr:rowOff>
        </xdr:from>
        <xdr:to>
          <xdr:col>2</xdr:col>
          <xdr:colOff>161925</xdr:colOff>
          <xdr:row>26</xdr:row>
          <xdr:rowOff>180975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2228850</xdr:colOff>
          <xdr:row>28</xdr:row>
          <xdr:rowOff>142875</xdr:rowOff>
        </xdr:from>
        <xdr:to>
          <xdr:col>2</xdr:col>
          <xdr:colOff>152400</xdr:colOff>
          <xdr:row>28</xdr:row>
          <xdr:rowOff>314325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38100</xdr:rowOff>
        </xdr:from>
        <xdr:to>
          <xdr:col>2</xdr:col>
          <xdr:colOff>161925</xdr:colOff>
          <xdr:row>30</xdr:row>
          <xdr:rowOff>209550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38100</xdr:rowOff>
        </xdr:from>
        <xdr:to>
          <xdr:col>0</xdr:col>
          <xdr:colOff>180975</xdr:colOff>
          <xdr:row>30</xdr:row>
          <xdr:rowOff>209550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114300</xdr:rowOff>
        </xdr:from>
        <xdr:to>
          <xdr:col>0</xdr:col>
          <xdr:colOff>171450</xdr:colOff>
          <xdr:row>28</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0</xdr:col>
          <xdr:colOff>161925</xdr:colOff>
          <xdr:row>26</xdr:row>
          <xdr:rowOff>180975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0</xdr:col>
          <xdr:colOff>161925</xdr:colOff>
          <xdr:row>24</xdr:row>
          <xdr:rowOff>180975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0</xdr:col>
          <xdr:colOff>161925</xdr:colOff>
          <xdr:row>22</xdr:row>
          <xdr:rowOff>180975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114300</xdr:rowOff>
        </xdr:from>
        <xdr:to>
          <xdr:col>0</xdr:col>
          <xdr:colOff>190500</xdr:colOff>
          <xdr:row>20</xdr:row>
          <xdr:rowOff>285750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228600</xdr:rowOff>
        </xdr:from>
        <xdr:to>
          <xdr:col>0</xdr:col>
          <xdr:colOff>180975</xdr:colOff>
          <xdr:row>17</xdr:row>
          <xdr:rowOff>400050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0</xdr:col>
          <xdr:colOff>161925</xdr:colOff>
          <xdr:row>15</xdr:row>
          <xdr:rowOff>180975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0</xdr:col>
          <xdr:colOff>171450</xdr:colOff>
          <xdr:row>12</xdr:row>
          <xdr:rowOff>180975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19050</xdr:rowOff>
        </xdr:from>
        <xdr:to>
          <xdr:col>0</xdr:col>
          <xdr:colOff>161925</xdr:colOff>
          <xdr:row>8</xdr:row>
          <xdr:rowOff>190500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85725</xdr:rowOff>
        </xdr:from>
        <xdr:to>
          <xdr:col>0</xdr:col>
          <xdr:colOff>171450</xdr:colOff>
          <xdr:row>5</xdr:row>
          <xdr:rowOff>257175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381000</xdr:colOff>
      <xdr:row>23</xdr:row>
      <xdr:rowOff>76200</xdr:rowOff>
    </xdr:from>
    <xdr:to>
      <xdr:col>3</xdr:col>
      <xdr:colOff>304800</xdr:colOff>
      <xdr:row>23</xdr:row>
      <xdr:rowOff>381000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8650" y="15906750"/>
          <a:ext cx="21431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hared\EPR%20Folder\WY\SQT\WY%20Quantification%20Tool%20v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ssessment"/>
      <sheetName val="Catchment Assessment"/>
      <sheetName val="Parameter Selection Guide"/>
      <sheetName val="Quantification Tool"/>
      <sheetName val="Performance Standards"/>
      <sheetName val="Monitoring Data"/>
      <sheetName val="Data Summary"/>
      <sheetName val="Pull Down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B14" t="str">
            <v>Sand</v>
          </cell>
        </row>
        <row r="15">
          <cell r="B15" t="str">
            <v>Gravel</v>
          </cell>
        </row>
        <row r="18">
          <cell r="B18" t="str">
            <v>Perennial</v>
          </cell>
        </row>
        <row r="19">
          <cell r="B19" t="str">
            <v>Ephemeral</v>
          </cell>
        </row>
        <row r="20">
          <cell r="B20" t="str">
            <v>Intermittent</v>
          </cell>
        </row>
        <row r="56">
          <cell r="B56" t="str">
            <v>Level 3 - Geomorphology</v>
          </cell>
        </row>
        <row r="57">
          <cell r="B57" t="str">
            <v>Level 4 - Physicochemical</v>
          </cell>
        </row>
        <row r="58">
          <cell r="B58" t="str">
            <v>Level 5 - Biology</v>
          </cell>
        </row>
        <row r="61">
          <cell r="B61" t="str">
            <v>SE Plains</v>
          </cell>
        </row>
        <row r="62">
          <cell r="B62" t="str">
            <v>NE Plains</v>
          </cell>
        </row>
        <row r="63">
          <cell r="B63" t="str">
            <v>Southern Foothills &amp; Laramie Range</v>
          </cell>
        </row>
        <row r="64">
          <cell r="B64" t="str">
            <v>Southern Rockies</v>
          </cell>
        </row>
        <row r="65">
          <cell r="B65" t="str">
            <v>Black Hills</v>
          </cell>
        </row>
        <row r="66">
          <cell r="B66" t="str">
            <v>High Valleys</v>
          </cell>
        </row>
        <row r="67">
          <cell r="B67" t="str">
            <v>Sedimentary Mountains</v>
          </cell>
        </row>
        <row r="68">
          <cell r="B68" t="str">
            <v>Granitic Mountains</v>
          </cell>
        </row>
        <row r="69">
          <cell r="B69" t="str">
            <v>Volcanic Mountains &amp; Valleys</v>
          </cell>
        </row>
        <row r="70">
          <cell r="B70" t="str">
            <v>Bighorn Basin Foothills</v>
          </cell>
        </row>
        <row r="71">
          <cell r="B71" t="str">
            <v>Wyoming Basin</v>
          </cell>
        </row>
        <row r="84">
          <cell r="B84" t="str">
            <v>Bear River</v>
          </cell>
        </row>
        <row r="85">
          <cell r="B85" t="str">
            <v>Green River</v>
          </cell>
        </row>
        <row r="86">
          <cell r="B86" t="str">
            <v>NE Missouri Basin</v>
          </cell>
        </row>
        <row r="87">
          <cell r="B87" t="str">
            <v>Platte River</v>
          </cell>
        </row>
        <row r="88">
          <cell r="B88" t="str">
            <v>Snake/ Salt River</v>
          </cell>
        </row>
        <row r="89">
          <cell r="B89" t="str">
            <v>Yellowstone River</v>
          </cell>
        </row>
        <row r="92">
          <cell r="B92" t="str">
            <v>Coldwater</v>
          </cell>
        </row>
        <row r="93">
          <cell r="B93" t="str">
            <v>Coolwater</v>
          </cell>
        </row>
        <row r="94">
          <cell r="B94" t="str">
            <v>Warmwater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D44"/>
  <sheetViews>
    <sheetView tabSelected="1" topLeftCell="C1" zoomScale="60" zoomScaleNormal="60" workbookViewId="0">
      <selection activeCell="C1" sqref="C1:D1"/>
    </sheetView>
  </sheetViews>
  <sheetFormatPr defaultColWidth="9.140625" defaultRowHeight="15.75" x14ac:dyDescent="0.25"/>
  <cols>
    <col min="1" max="1" width="4.140625" customWidth="1"/>
    <col min="2" max="2" width="33.5703125" customWidth="1"/>
    <col min="3" max="3" width="3.140625" customWidth="1"/>
    <col min="4" max="4" width="62" style="228" customWidth="1"/>
    <col min="5" max="5" width="45.5703125" style="227" bestFit="1" customWidth="1"/>
    <col min="6" max="6" width="31" customWidth="1"/>
    <col min="7" max="7" width="7.28515625" customWidth="1"/>
    <col min="14" max="134" width="9.140625" style="275"/>
  </cols>
  <sheetData>
    <row r="1" spans="1:6" ht="18.75" x14ac:dyDescent="0.3">
      <c r="A1" s="387" t="s">
        <v>287</v>
      </c>
      <c r="B1" s="388"/>
      <c r="C1" s="389" t="s">
        <v>288</v>
      </c>
      <c r="D1" s="389"/>
      <c r="E1" s="342" t="s">
        <v>320</v>
      </c>
      <c r="F1" s="42"/>
    </row>
    <row r="2" spans="1:6" ht="37.5" x14ac:dyDescent="0.25">
      <c r="A2" s="396"/>
      <c r="B2" s="397" t="s">
        <v>313</v>
      </c>
      <c r="C2" s="343"/>
      <c r="D2" s="344" t="s">
        <v>487</v>
      </c>
      <c r="E2" s="345" t="s">
        <v>432</v>
      </c>
      <c r="F2" s="137"/>
    </row>
    <row r="3" spans="1:6" ht="14.25" customHeight="1" x14ac:dyDescent="0.25">
      <c r="A3" s="394"/>
      <c r="B3" s="391"/>
      <c r="C3" s="346"/>
      <c r="D3" s="347" t="s">
        <v>312</v>
      </c>
      <c r="E3" s="348"/>
    </row>
    <row r="4" spans="1:6" ht="18.75" x14ac:dyDescent="0.25">
      <c r="A4" s="394"/>
      <c r="B4" s="391"/>
      <c r="C4" s="349"/>
      <c r="D4" s="350" t="s">
        <v>430</v>
      </c>
      <c r="E4" s="351"/>
    </row>
    <row r="5" spans="1:6" ht="19.5" thickBot="1" x14ac:dyDescent="0.3">
      <c r="A5" s="352"/>
      <c r="B5" s="353"/>
      <c r="C5" s="354"/>
      <c r="D5" s="355"/>
      <c r="E5" s="356"/>
    </row>
    <row r="6" spans="1:6" ht="37.5" customHeight="1" thickTop="1" x14ac:dyDescent="0.25">
      <c r="A6" s="357"/>
      <c r="B6" s="358" t="s">
        <v>314</v>
      </c>
      <c r="C6" s="359"/>
      <c r="D6" s="360" t="s">
        <v>510</v>
      </c>
      <c r="E6" s="361" t="s">
        <v>508</v>
      </c>
    </row>
    <row r="7" spans="1:6" ht="19.5" thickBot="1" x14ac:dyDescent="0.3">
      <c r="A7" s="354"/>
      <c r="B7" s="353"/>
      <c r="C7" s="354"/>
      <c r="D7" s="355"/>
      <c r="E7" s="356"/>
    </row>
    <row r="8" spans="1:6" ht="19.5" thickTop="1" x14ac:dyDescent="0.25">
      <c r="A8" s="394"/>
      <c r="B8" s="398" t="s">
        <v>289</v>
      </c>
      <c r="C8" s="359"/>
      <c r="D8" s="360" t="s">
        <v>484</v>
      </c>
      <c r="E8" s="361" t="s">
        <v>509</v>
      </c>
    </row>
    <row r="9" spans="1:6" ht="18.75" x14ac:dyDescent="0.25">
      <c r="A9" s="394"/>
      <c r="B9" s="391"/>
      <c r="C9" s="362"/>
      <c r="D9" s="347" t="s">
        <v>312</v>
      </c>
      <c r="E9" s="363"/>
    </row>
    <row r="10" spans="1:6" ht="18.75" x14ac:dyDescent="0.3">
      <c r="A10" s="394"/>
      <c r="B10" s="398"/>
      <c r="C10" s="349"/>
      <c r="D10" s="350" t="s">
        <v>485</v>
      </c>
      <c r="E10" s="364" t="s">
        <v>322</v>
      </c>
    </row>
    <row r="11" spans="1:6" ht="19.5" thickBot="1" x14ac:dyDescent="0.3">
      <c r="A11" s="365"/>
      <c r="B11" s="353"/>
      <c r="C11" s="354"/>
      <c r="D11" s="355"/>
      <c r="E11" s="356"/>
    </row>
    <row r="12" spans="1:6" ht="38.25" thickTop="1" x14ac:dyDescent="0.25">
      <c r="A12" s="393"/>
      <c r="B12" s="390" t="s">
        <v>315</v>
      </c>
      <c r="C12" s="359"/>
      <c r="D12" s="360" t="s">
        <v>511</v>
      </c>
      <c r="E12" s="351" t="s">
        <v>323</v>
      </c>
    </row>
    <row r="13" spans="1:6" ht="18.75" x14ac:dyDescent="0.25">
      <c r="A13" s="394"/>
      <c r="B13" s="391"/>
      <c r="C13" s="346"/>
      <c r="D13" s="347" t="s">
        <v>312</v>
      </c>
      <c r="E13" s="363"/>
    </row>
    <row r="14" spans="1:6" ht="18.75" x14ac:dyDescent="0.25">
      <c r="A14" s="395"/>
      <c r="B14" s="392"/>
      <c r="C14" s="349"/>
      <c r="D14" s="366" t="s">
        <v>489</v>
      </c>
      <c r="E14" s="345" t="s">
        <v>433</v>
      </c>
    </row>
    <row r="15" spans="1:6" ht="19.5" thickBot="1" x14ac:dyDescent="0.3">
      <c r="A15" s="354"/>
      <c r="B15" s="367"/>
      <c r="C15" s="354"/>
      <c r="D15" s="368"/>
      <c r="E15" s="356"/>
    </row>
    <row r="16" spans="1:6" ht="19.5" thickTop="1" x14ac:dyDescent="0.25">
      <c r="A16" s="369"/>
      <c r="B16" s="370" t="s">
        <v>290</v>
      </c>
      <c r="C16" s="371"/>
      <c r="D16" s="372" t="s">
        <v>490</v>
      </c>
      <c r="E16" s="351" t="s">
        <v>231</v>
      </c>
    </row>
    <row r="17" spans="1:134" ht="19.5" thickBot="1" x14ac:dyDescent="0.3">
      <c r="A17" s="354"/>
      <c r="B17" s="353"/>
      <c r="C17" s="354"/>
      <c r="D17" s="355"/>
      <c r="E17" s="356"/>
    </row>
    <row r="18" spans="1:134" ht="38.25" thickTop="1" x14ac:dyDescent="0.25">
      <c r="A18" s="393"/>
      <c r="B18" s="390" t="s">
        <v>316</v>
      </c>
      <c r="C18" s="359"/>
      <c r="D18" s="360" t="s">
        <v>512</v>
      </c>
      <c r="E18" s="373" t="s">
        <v>491</v>
      </c>
    </row>
    <row r="19" spans="1:134" ht="37.5" x14ac:dyDescent="0.25">
      <c r="A19" s="395"/>
      <c r="B19" s="392"/>
      <c r="C19" s="371"/>
      <c r="D19" s="372" t="s">
        <v>492</v>
      </c>
      <c r="E19" s="361" t="s">
        <v>488</v>
      </c>
    </row>
    <row r="20" spans="1:134" ht="19.5" thickBot="1" x14ac:dyDescent="0.3">
      <c r="A20" s="354"/>
      <c r="B20" s="367"/>
      <c r="C20" s="354"/>
      <c r="D20" s="355"/>
      <c r="E20" s="356"/>
    </row>
    <row r="21" spans="1:134" ht="55.5" customHeight="1" thickTop="1" x14ac:dyDescent="0.25">
      <c r="A21" s="369"/>
      <c r="B21" s="370" t="s">
        <v>317</v>
      </c>
      <c r="C21" s="371"/>
      <c r="D21" s="372" t="s">
        <v>513</v>
      </c>
      <c r="E21" s="361" t="s">
        <v>506</v>
      </c>
    </row>
    <row r="22" spans="1:134" ht="19.5" thickBot="1" x14ac:dyDescent="0.3">
      <c r="A22" s="354"/>
      <c r="B22" s="353"/>
      <c r="C22" s="354"/>
      <c r="D22" s="355"/>
      <c r="E22" s="374"/>
    </row>
    <row r="23" spans="1:134" ht="19.5" thickTop="1" x14ac:dyDescent="0.25">
      <c r="A23" s="369"/>
      <c r="B23" s="375" t="s">
        <v>205</v>
      </c>
      <c r="C23" s="359"/>
      <c r="D23" s="376" t="s">
        <v>507</v>
      </c>
      <c r="E23" s="377" t="s">
        <v>435</v>
      </c>
    </row>
    <row r="24" spans="1:134" ht="19.5" thickBot="1" x14ac:dyDescent="0.3">
      <c r="A24" s="365"/>
      <c r="B24" s="367"/>
      <c r="C24" s="354"/>
      <c r="D24" s="368"/>
      <c r="E24" s="356"/>
    </row>
    <row r="25" spans="1:134" ht="19.5" thickTop="1" x14ac:dyDescent="0.25">
      <c r="A25" s="369"/>
      <c r="B25" s="370" t="s">
        <v>308</v>
      </c>
      <c r="C25" s="371"/>
      <c r="D25" s="378" t="s">
        <v>493</v>
      </c>
      <c r="E25" s="384" t="s">
        <v>321</v>
      </c>
    </row>
    <row r="26" spans="1:134" ht="19.5" thickBot="1" x14ac:dyDescent="0.3">
      <c r="A26" s="354"/>
      <c r="B26" s="353"/>
      <c r="C26" s="354"/>
      <c r="D26" s="368"/>
      <c r="E26" s="356"/>
    </row>
    <row r="27" spans="1:134" ht="19.5" thickTop="1" x14ac:dyDescent="0.25">
      <c r="A27" s="369"/>
      <c r="B27" s="370" t="s">
        <v>434</v>
      </c>
      <c r="C27" s="371"/>
      <c r="D27" s="378" t="s">
        <v>494</v>
      </c>
      <c r="E27" s="384" t="s">
        <v>321</v>
      </c>
    </row>
    <row r="28" spans="1:134" ht="19.5" thickBot="1" x14ac:dyDescent="0.3">
      <c r="A28" s="354"/>
      <c r="B28" s="353"/>
      <c r="C28" s="354"/>
      <c r="D28" s="355"/>
      <c r="E28" s="356"/>
    </row>
    <row r="29" spans="1:134" ht="57" thickTop="1" x14ac:dyDescent="0.25">
      <c r="A29" s="369"/>
      <c r="B29" s="370" t="s">
        <v>206</v>
      </c>
      <c r="C29" s="371"/>
      <c r="D29" s="372" t="s">
        <v>495</v>
      </c>
      <c r="E29" s="361" t="s">
        <v>496</v>
      </c>
    </row>
    <row r="30" spans="1:134" ht="19.5" thickBot="1" x14ac:dyDescent="0.3">
      <c r="A30" s="354"/>
      <c r="B30" s="353"/>
      <c r="C30" s="354"/>
      <c r="D30" s="355"/>
      <c r="E30" s="356"/>
    </row>
    <row r="31" spans="1:134" ht="39.75" customHeight="1" thickTop="1" x14ac:dyDescent="0.25">
      <c r="A31" s="369"/>
      <c r="B31" s="375" t="s">
        <v>204</v>
      </c>
      <c r="C31" s="359"/>
      <c r="D31" s="372" t="s">
        <v>497</v>
      </c>
      <c r="E31" s="361" t="s">
        <v>498</v>
      </c>
    </row>
    <row r="32" spans="1:134" s="226" customFormat="1" ht="28.5" customHeight="1" thickBot="1" x14ac:dyDescent="0.3">
      <c r="A32" s="225"/>
      <c r="B32" s="224"/>
      <c r="C32" s="222"/>
      <c r="D32" s="223"/>
      <c r="E32" s="221"/>
      <c r="F32"/>
      <c r="G32"/>
      <c r="H32"/>
      <c r="I32"/>
      <c r="J32"/>
      <c r="K32"/>
      <c r="L32"/>
      <c r="M32"/>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c r="DJ32" s="275"/>
      <c r="DK32" s="275"/>
      <c r="DL32" s="275"/>
      <c r="DM32" s="275"/>
      <c r="DN32" s="275"/>
      <c r="DO32" s="275"/>
      <c r="DP32" s="275"/>
      <c r="DQ32" s="275"/>
      <c r="DR32" s="275"/>
      <c r="DS32" s="275"/>
      <c r="DT32" s="275"/>
      <c r="DU32" s="275"/>
      <c r="DV32" s="275"/>
      <c r="DW32" s="275"/>
      <c r="DX32" s="275"/>
      <c r="DY32" s="275"/>
      <c r="DZ32" s="275"/>
      <c r="EA32" s="275"/>
      <c r="EB32" s="275"/>
      <c r="EC32" s="275"/>
      <c r="ED32" s="275"/>
    </row>
    <row r="33" spans="1:7" ht="19.5" thickTop="1" x14ac:dyDescent="0.25">
      <c r="A33" s="402" t="s">
        <v>324</v>
      </c>
      <c r="B33" s="402"/>
      <c r="C33" s="402"/>
      <c r="D33" s="402"/>
      <c r="E33" s="402"/>
      <c r="F33" s="214"/>
      <c r="G33" s="214"/>
    </row>
    <row r="34" spans="1:7" ht="18.75" x14ac:dyDescent="0.3">
      <c r="A34" s="401" t="s">
        <v>431</v>
      </c>
      <c r="B34" s="401"/>
      <c r="C34" s="401"/>
      <c r="D34" s="401"/>
      <c r="E34" s="401"/>
      <c r="F34" s="214"/>
      <c r="G34" s="214"/>
    </row>
    <row r="35" spans="1:7" ht="18.75" x14ac:dyDescent="0.3">
      <c r="A35" s="379" t="s">
        <v>318</v>
      </c>
      <c r="B35" s="379"/>
      <c r="C35" s="380"/>
      <c r="D35" s="380"/>
      <c r="E35" s="381"/>
      <c r="F35" s="214"/>
      <c r="G35" s="214"/>
    </row>
    <row r="36" spans="1:7" ht="18.75" x14ac:dyDescent="0.3">
      <c r="A36" s="401" t="s">
        <v>319</v>
      </c>
      <c r="B36" s="401"/>
      <c r="C36" s="401"/>
      <c r="D36" s="401"/>
      <c r="E36" s="401"/>
      <c r="F36" s="214"/>
      <c r="G36" s="214"/>
    </row>
    <row r="37" spans="1:7" ht="21" x14ac:dyDescent="0.3">
      <c r="A37" s="379" t="s">
        <v>499</v>
      </c>
      <c r="B37" s="382"/>
      <c r="C37" s="383"/>
      <c r="D37" s="383"/>
      <c r="E37" s="383"/>
      <c r="F37" s="214"/>
      <c r="G37" s="214"/>
    </row>
    <row r="38" spans="1:7" x14ac:dyDescent="0.25">
      <c r="B38" s="10"/>
      <c r="C38" s="399"/>
      <c r="D38" s="399"/>
      <c r="E38" s="399"/>
    </row>
    <row r="39" spans="1:7" x14ac:dyDescent="0.25">
      <c r="B39" s="10"/>
      <c r="C39" s="400"/>
      <c r="D39" s="400"/>
      <c r="E39" s="400"/>
    </row>
    <row r="40" spans="1:7" x14ac:dyDescent="0.25">
      <c r="B40" s="10"/>
      <c r="C40" s="399"/>
      <c r="D40" s="399"/>
      <c r="E40" s="399"/>
    </row>
    <row r="41" spans="1:7" x14ac:dyDescent="0.25">
      <c r="B41" s="10"/>
      <c r="C41" s="399"/>
      <c r="D41" s="399"/>
      <c r="E41" s="399"/>
    </row>
    <row r="42" spans="1:7" x14ac:dyDescent="0.25">
      <c r="B42" s="10"/>
      <c r="C42" s="399"/>
      <c r="D42" s="399"/>
      <c r="E42" s="399"/>
    </row>
    <row r="43" spans="1:7" x14ac:dyDescent="0.25">
      <c r="B43" s="10"/>
      <c r="C43" s="399"/>
      <c r="D43" s="399"/>
      <c r="E43" s="399"/>
    </row>
    <row r="44" spans="1:7" x14ac:dyDescent="0.25">
      <c r="B44" s="216"/>
      <c r="C44" s="399"/>
      <c r="D44" s="399"/>
      <c r="E44" s="399"/>
    </row>
  </sheetData>
  <mergeCells count="20">
    <mergeCell ref="B18:B19"/>
    <mergeCell ref="A34:E34"/>
    <mergeCell ref="A33:E33"/>
    <mergeCell ref="A36:E36"/>
    <mergeCell ref="C41:E41"/>
    <mergeCell ref="A18:A19"/>
    <mergeCell ref="C42:E42"/>
    <mergeCell ref="C43:E43"/>
    <mergeCell ref="C44:E44"/>
    <mergeCell ref="C38:E38"/>
    <mergeCell ref="C39:E39"/>
    <mergeCell ref="C40:E40"/>
    <mergeCell ref="A1:B1"/>
    <mergeCell ref="C1:D1"/>
    <mergeCell ref="B12:B14"/>
    <mergeCell ref="A12:A14"/>
    <mergeCell ref="A2:A4"/>
    <mergeCell ref="B2:B4"/>
    <mergeCell ref="A8:A10"/>
    <mergeCell ref="B8:B10"/>
  </mergeCells>
  <pageMargins left="0.25" right="0.2" top="0.75" bottom="0.75" header="0.3" footer="0.3"/>
  <pageSetup scale="69" fitToHeight="0" orientation="portrait" r:id="rId1"/>
  <headerFooter>
    <oddHeader>&amp;L&amp;14Project:
Reach ID:&amp;R&amp;"-,Bold"&amp;14Minnesota Stream Quantification Tool 
Parameter Selection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0</xdr:colOff>
                    <xdr:row>2</xdr:row>
                    <xdr:rowOff>9525</xdr:rowOff>
                  </from>
                  <to>
                    <xdr:col>0</xdr:col>
                    <xdr:colOff>161925</xdr:colOff>
                    <xdr:row>3</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1</xdr:row>
                    <xdr:rowOff>9525</xdr:rowOff>
                  </from>
                  <to>
                    <xdr:col>2</xdr:col>
                    <xdr:colOff>161925</xdr:colOff>
                    <xdr:row>1</xdr:row>
                    <xdr:rowOff>171450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0</xdr:colOff>
                    <xdr:row>3</xdr:row>
                    <xdr:rowOff>0</xdr:rowOff>
                  </from>
                  <to>
                    <xdr:col>2</xdr:col>
                    <xdr:colOff>161925</xdr:colOff>
                    <xdr:row>3</xdr:row>
                    <xdr:rowOff>171450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0</xdr:colOff>
                    <xdr:row>5</xdr:row>
                    <xdr:rowOff>85725</xdr:rowOff>
                  </from>
                  <to>
                    <xdr:col>2</xdr:col>
                    <xdr:colOff>161925</xdr:colOff>
                    <xdr:row>5</xdr:row>
                    <xdr:rowOff>257175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2</xdr:col>
                    <xdr:colOff>0</xdr:colOff>
                    <xdr:row>7</xdr:row>
                    <xdr:rowOff>9525</xdr:rowOff>
                  </from>
                  <to>
                    <xdr:col>2</xdr:col>
                    <xdr:colOff>161925</xdr:colOff>
                    <xdr:row>7</xdr:row>
                    <xdr:rowOff>171450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2</xdr:col>
                    <xdr:colOff>0</xdr:colOff>
                    <xdr:row>9</xdr:row>
                    <xdr:rowOff>9525</xdr:rowOff>
                  </from>
                  <to>
                    <xdr:col>2</xdr:col>
                    <xdr:colOff>161925</xdr:colOff>
                    <xdr:row>9</xdr:row>
                    <xdr:rowOff>171450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2</xdr:col>
                    <xdr:colOff>0</xdr:colOff>
                    <xdr:row>11</xdr:row>
                    <xdr:rowOff>9525</xdr:rowOff>
                  </from>
                  <to>
                    <xdr:col>2</xdr:col>
                    <xdr:colOff>161925</xdr:colOff>
                    <xdr:row>11</xdr:row>
                    <xdr:rowOff>171450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2</xdr:col>
                    <xdr:colOff>0</xdr:colOff>
                    <xdr:row>13</xdr:row>
                    <xdr:rowOff>0</xdr:rowOff>
                  </from>
                  <to>
                    <xdr:col>2</xdr:col>
                    <xdr:colOff>161925</xdr:colOff>
                    <xdr:row>13</xdr:row>
                    <xdr:rowOff>171450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xdr:col>
                    <xdr:colOff>0</xdr:colOff>
                    <xdr:row>15</xdr:row>
                    <xdr:rowOff>9525</xdr:rowOff>
                  </from>
                  <to>
                    <xdr:col>2</xdr:col>
                    <xdr:colOff>161925</xdr:colOff>
                    <xdr:row>15</xdr:row>
                    <xdr:rowOff>171450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xdr:col>
                    <xdr:colOff>2228850</xdr:colOff>
                    <xdr:row>17</xdr:row>
                    <xdr:rowOff>104775</xdr:rowOff>
                  </from>
                  <to>
                    <xdr:col>2</xdr:col>
                    <xdr:colOff>161925</xdr:colOff>
                    <xdr:row>17</xdr:row>
                    <xdr:rowOff>266700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xdr:col>
                    <xdr:colOff>0</xdr:colOff>
                    <xdr:row>18</xdr:row>
                    <xdr:rowOff>9525</xdr:rowOff>
                  </from>
                  <to>
                    <xdr:col>2</xdr:col>
                    <xdr:colOff>161925</xdr:colOff>
                    <xdr:row>18</xdr:row>
                    <xdr:rowOff>171450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2</xdr:col>
                    <xdr:colOff>9525</xdr:colOff>
                    <xdr:row>20</xdr:row>
                    <xdr:rowOff>104775</xdr:rowOff>
                  </from>
                  <to>
                    <xdr:col>2</xdr:col>
                    <xdr:colOff>171450</xdr:colOff>
                    <xdr:row>20</xdr:row>
                    <xdr:rowOff>266700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2</xdr:col>
                    <xdr:colOff>0</xdr:colOff>
                    <xdr:row>22</xdr:row>
                    <xdr:rowOff>9525</xdr:rowOff>
                  </from>
                  <to>
                    <xdr:col>2</xdr:col>
                    <xdr:colOff>161925</xdr:colOff>
                    <xdr:row>22</xdr:row>
                    <xdr:rowOff>171450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2</xdr:col>
                    <xdr:colOff>0</xdr:colOff>
                    <xdr:row>24</xdr:row>
                    <xdr:rowOff>9525</xdr:rowOff>
                  </from>
                  <to>
                    <xdr:col>2</xdr:col>
                    <xdr:colOff>161925</xdr:colOff>
                    <xdr:row>24</xdr:row>
                    <xdr:rowOff>171450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2</xdr:col>
                    <xdr:colOff>0</xdr:colOff>
                    <xdr:row>26</xdr:row>
                    <xdr:rowOff>9525</xdr:rowOff>
                  </from>
                  <to>
                    <xdr:col>2</xdr:col>
                    <xdr:colOff>161925</xdr:colOff>
                    <xdr:row>26</xdr:row>
                    <xdr:rowOff>171450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1</xdr:col>
                    <xdr:colOff>2228850</xdr:colOff>
                    <xdr:row>28</xdr:row>
                    <xdr:rowOff>142875</xdr:rowOff>
                  </from>
                  <to>
                    <xdr:col>2</xdr:col>
                    <xdr:colOff>161925</xdr:colOff>
                    <xdr:row>28</xdr:row>
                    <xdr:rowOff>314325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xdr:col>
                    <xdr:colOff>0</xdr:colOff>
                    <xdr:row>30</xdr:row>
                    <xdr:rowOff>38100</xdr:rowOff>
                  </from>
                  <to>
                    <xdr:col>2</xdr:col>
                    <xdr:colOff>161925</xdr:colOff>
                    <xdr:row>30</xdr:row>
                    <xdr:rowOff>209550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0</xdr:col>
                    <xdr:colOff>19050</xdr:colOff>
                    <xdr:row>30</xdr:row>
                    <xdr:rowOff>38100</xdr:rowOff>
                  </from>
                  <to>
                    <xdr:col>0</xdr:col>
                    <xdr:colOff>171450</xdr:colOff>
                    <xdr:row>30</xdr:row>
                    <xdr:rowOff>209550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0</xdr:col>
                    <xdr:colOff>9525</xdr:colOff>
                    <xdr:row>28</xdr:row>
                    <xdr:rowOff>114300</xdr:rowOff>
                  </from>
                  <to>
                    <xdr:col>0</xdr:col>
                    <xdr:colOff>171450</xdr:colOff>
                    <xdr:row>28</xdr:row>
                    <xdr:rowOff>285750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0</xdr:col>
                    <xdr:colOff>0</xdr:colOff>
                    <xdr:row>26</xdr:row>
                    <xdr:rowOff>9525</xdr:rowOff>
                  </from>
                  <to>
                    <xdr:col>0</xdr:col>
                    <xdr:colOff>161925</xdr:colOff>
                    <xdr:row>26</xdr:row>
                    <xdr:rowOff>171450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0</xdr:col>
                    <xdr:colOff>0</xdr:colOff>
                    <xdr:row>24</xdr:row>
                    <xdr:rowOff>9525</xdr:rowOff>
                  </from>
                  <to>
                    <xdr:col>0</xdr:col>
                    <xdr:colOff>161925</xdr:colOff>
                    <xdr:row>24</xdr:row>
                    <xdr:rowOff>171450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0</xdr:col>
                    <xdr:colOff>0</xdr:colOff>
                    <xdr:row>22</xdr:row>
                    <xdr:rowOff>9525</xdr:rowOff>
                  </from>
                  <to>
                    <xdr:col>0</xdr:col>
                    <xdr:colOff>161925</xdr:colOff>
                    <xdr:row>22</xdr:row>
                    <xdr:rowOff>171450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0</xdr:col>
                    <xdr:colOff>28575</xdr:colOff>
                    <xdr:row>20</xdr:row>
                    <xdr:rowOff>114300</xdr:rowOff>
                  </from>
                  <to>
                    <xdr:col>0</xdr:col>
                    <xdr:colOff>190500</xdr:colOff>
                    <xdr:row>20</xdr:row>
                    <xdr:rowOff>285750</xdr:rowOff>
                  </to>
                </anchor>
              </controlPr>
            </control>
          </mc:Choice>
        </mc:AlternateContent>
        <mc:AlternateContent xmlns:mc="http://schemas.openxmlformats.org/markup-compatibility/2006">
          <mc:Choice Requires="x14">
            <control shapeId="2082" r:id="rId27" name="Check Box 34">
              <controlPr defaultSize="0" autoFill="0" autoLine="0" autoPict="0">
                <anchor moveWithCells="1">
                  <from>
                    <xdr:col>0</xdr:col>
                    <xdr:colOff>19050</xdr:colOff>
                    <xdr:row>17</xdr:row>
                    <xdr:rowOff>228600</xdr:rowOff>
                  </from>
                  <to>
                    <xdr:col>0</xdr:col>
                    <xdr:colOff>171450</xdr:colOff>
                    <xdr:row>17</xdr:row>
                    <xdr:rowOff>400050</xdr:rowOff>
                  </to>
                </anchor>
              </controlPr>
            </control>
          </mc:Choice>
        </mc:AlternateContent>
        <mc:AlternateContent xmlns:mc="http://schemas.openxmlformats.org/markup-compatibility/2006">
          <mc:Choice Requires="x14">
            <control shapeId="2083" r:id="rId28" name="Check Box 35">
              <controlPr defaultSize="0" autoFill="0" autoLine="0" autoPict="0">
                <anchor moveWithCells="1">
                  <from>
                    <xdr:col>0</xdr:col>
                    <xdr:colOff>0</xdr:colOff>
                    <xdr:row>15</xdr:row>
                    <xdr:rowOff>9525</xdr:rowOff>
                  </from>
                  <to>
                    <xdr:col>0</xdr:col>
                    <xdr:colOff>161925</xdr:colOff>
                    <xdr:row>15</xdr:row>
                    <xdr:rowOff>171450</xdr:rowOff>
                  </to>
                </anchor>
              </controlPr>
            </control>
          </mc:Choice>
        </mc:AlternateContent>
        <mc:AlternateContent xmlns:mc="http://schemas.openxmlformats.org/markup-compatibility/2006">
          <mc:Choice Requires="x14">
            <control shapeId="2084" r:id="rId29" name="Check Box 36">
              <controlPr defaultSize="0" autoFill="0" autoLine="0" autoPict="0">
                <anchor moveWithCells="1">
                  <from>
                    <xdr:col>0</xdr:col>
                    <xdr:colOff>9525</xdr:colOff>
                    <xdr:row>12</xdr:row>
                    <xdr:rowOff>9525</xdr:rowOff>
                  </from>
                  <to>
                    <xdr:col>0</xdr:col>
                    <xdr:colOff>171450</xdr:colOff>
                    <xdr:row>12</xdr:row>
                    <xdr:rowOff>171450</xdr:rowOff>
                  </to>
                </anchor>
              </controlPr>
            </control>
          </mc:Choice>
        </mc:AlternateContent>
        <mc:AlternateContent xmlns:mc="http://schemas.openxmlformats.org/markup-compatibility/2006">
          <mc:Choice Requires="x14">
            <control shapeId="2085" r:id="rId30" name="Check Box 37">
              <controlPr defaultSize="0" autoFill="0" autoLine="0" autoPict="0">
                <anchor moveWithCells="1">
                  <from>
                    <xdr:col>0</xdr:col>
                    <xdr:colOff>0</xdr:colOff>
                    <xdr:row>8</xdr:row>
                    <xdr:rowOff>19050</xdr:rowOff>
                  </from>
                  <to>
                    <xdr:col>0</xdr:col>
                    <xdr:colOff>161925</xdr:colOff>
                    <xdr:row>8</xdr:row>
                    <xdr:rowOff>190500</xdr:rowOff>
                  </to>
                </anchor>
              </controlPr>
            </control>
          </mc:Choice>
        </mc:AlternateContent>
        <mc:AlternateContent xmlns:mc="http://schemas.openxmlformats.org/markup-compatibility/2006">
          <mc:Choice Requires="x14">
            <control shapeId="2086" r:id="rId31" name="Check Box 38">
              <controlPr defaultSize="0" autoFill="0" autoLine="0" autoPict="0">
                <anchor moveWithCells="1">
                  <from>
                    <xdr:col>0</xdr:col>
                    <xdr:colOff>9525</xdr:colOff>
                    <xdr:row>5</xdr:row>
                    <xdr:rowOff>85725</xdr:rowOff>
                  </from>
                  <to>
                    <xdr:col>0</xdr:col>
                    <xdr:colOff>171450</xdr:colOff>
                    <xdr:row>5</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C55B-7F1C-4893-9601-F0BA17661C21}">
  <sheetPr>
    <pageSetUpPr fitToPage="1"/>
  </sheetPr>
  <dimension ref="A1:W44"/>
  <sheetViews>
    <sheetView zoomScaleNormal="100" workbookViewId="0"/>
  </sheetViews>
  <sheetFormatPr defaultColWidth="9.140625" defaultRowHeight="15" x14ac:dyDescent="0.25"/>
  <cols>
    <col min="1" max="1" width="3.5703125" customWidth="1"/>
    <col min="2" max="2" width="11.7109375" customWidth="1"/>
    <col min="3" max="3" width="13.42578125" customWidth="1"/>
    <col min="4" max="4" width="7.85546875" bestFit="1" customWidth="1"/>
    <col min="5" max="5" width="8.5703125" customWidth="1"/>
    <col min="6" max="6" width="6" customWidth="1"/>
    <col min="7" max="7" width="9.140625" customWidth="1"/>
    <col min="8" max="8" width="3.5703125" customWidth="1"/>
    <col min="9" max="9" width="7.7109375" customWidth="1"/>
    <col min="10" max="10" width="9.28515625" customWidth="1"/>
    <col min="11" max="11" width="5.28515625" customWidth="1"/>
    <col min="12" max="12" width="14.85546875" customWidth="1"/>
    <col min="13" max="13" width="11.7109375" customWidth="1"/>
  </cols>
  <sheetData>
    <row r="1" spans="1:15" x14ac:dyDescent="0.25">
      <c r="A1" s="306" t="s">
        <v>517</v>
      </c>
      <c r="B1" s="306"/>
      <c r="C1" s="305"/>
      <c r="D1" s="305"/>
      <c r="E1" s="306"/>
      <c r="F1" s="306"/>
      <c r="G1" s="306"/>
      <c r="H1" s="306"/>
      <c r="I1" s="306"/>
      <c r="J1" s="306"/>
      <c r="K1" s="320"/>
      <c r="L1" s="320"/>
      <c r="M1" s="306"/>
    </row>
    <row r="2" spans="1:15" x14ac:dyDescent="0.25">
      <c r="A2" s="306" t="s">
        <v>518</v>
      </c>
      <c r="B2" s="306"/>
      <c r="C2" s="287"/>
      <c r="D2" s="287"/>
      <c r="E2" s="312"/>
      <c r="F2" s="312"/>
      <c r="G2" s="312"/>
      <c r="H2" s="312"/>
      <c r="I2" s="312"/>
      <c r="J2" s="312"/>
      <c r="K2" s="312"/>
      <c r="L2" s="312"/>
      <c r="M2" s="312"/>
    </row>
    <row r="3" spans="1:15" ht="8.4499999999999993" customHeight="1" x14ac:dyDescent="0.25">
      <c r="A3" s="306"/>
      <c r="B3" s="306"/>
      <c r="C3" s="306"/>
      <c r="D3" s="306"/>
      <c r="E3" s="306"/>
      <c r="F3" s="306"/>
      <c r="G3" s="306"/>
      <c r="H3" s="306"/>
      <c r="I3" s="306"/>
      <c r="J3" s="306"/>
      <c r="K3" s="306"/>
      <c r="L3" s="306"/>
      <c r="M3" s="306"/>
    </row>
    <row r="4" spans="1:15" ht="19.5" customHeight="1" x14ac:dyDescent="0.25">
      <c r="A4" s="529" t="s">
        <v>505</v>
      </c>
      <c r="B4" s="530"/>
      <c r="C4" s="291"/>
    </row>
    <row r="5" spans="1:15" ht="33" customHeight="1" x14ac:dyDescent="0.25">
      <c r="A5" s="532" t="s">
        <v>500</v>
      </c>
      <c r="B5" s="532"/>
      <c r="C5" s="323"/>
      <c r="D5" s="514" t="s">
        <v>501</v>
      </c>
      <c r="E5" s="514"/>
      <c r="F5" s="514"/>
      <c r="G5" s="308"/>
      <c r="H5" s="513" t="s">
        <v>502</v>
      </c>
      <c r="I5" s="513"/>
      <c r="J5" s="308"/>
      <c r="K5" s="515" t="s">
        <v>503</v>
      </c>
      <c r="L5" s="515"/>
      <c r="M5" s="324">
        <f>C5+G5+J5</f>
        <v>0</v>
      </c>
    </row>
    <row r="6" spans="1:15" ht="15.75" customHeight="1" x14ac:dyDescent="0.25">
      <c r="A6" s="308" t="s">
        <v>516</v>
      </c>
      <c r="B6" s="308"/>
      <c r="C6" s="308"/>
      <c r="D6" s="474"/>
      <c r="E6" s="474"/>
      <c r="F6" s="474"/>
      <c r="G6" s="474"/>
      <c r="H6" s="474"/>
      <c r="I6" s="474"/>
      <c r="J6" s="474"/>
      <c r="K6" s="474"/>
      <c r="L6" s="474"/>
      <c r="M6" s="474"/>
      <c r="O6" s="196"/>
    </row>
    <row r="7" spans="1:15" x14ac:dyDescent="0.25">
      <c r="A7" s="326"/>
      <c r="B7" s="327" t="s">
        <v>299</v>
      </c>
      <c r="C7" s="291"/>
      <c r="D7" s="326"/>
      <c r="E7" s="328" t="s">
        <v>300</v>
      </c>
      <c r="F7" s="328"/>
      <c r="G7" s="328"/>
      <c r="H7" s="511" t="s">
        <v>275</v>
      </c>
      <c r="I7" s="511"/>
      <c r="J7" s="511"/>
      <c r="K7" s="511"/>
      <c r="L7" s="511"/>
      <c r="M7" s="511"/>
    </row>
    <row r="8" spans="1:15" x14ac:dyDescent="0.25">
      <c r="A8" s="326"/>
      <c r="B8" s="327" t="s">
        <v>282</v>
      </c>
      <c r="C8" s="291"/>
      <c r="D8" s="326"/>
      <c r="E8" s="327" t="s">
        <v>301</v>
      </c>
      <c r="F8" s="287"/>
      <c r="G8" s="291"/>
      <c r="H8" s="511"/>
      <c r="I8" s="511"/>
      <c r="J8" s="511"/>
      <c r="K8" s="511"/>
      <c r="L8" s="511"/>
      <c r="M8" s="511"/>
    </row>
    <row r="9" spans="1:15" x14ac:dyDescent="0.25">
      <c r="A9" s="326"/>
      <c r="B9" s="327" t="s">
        <v>302</v>
      </c>
      <c r="C9" s="291"/>
      <c r="D9" s="326"/>
      <c r="E9" s="327"/>
      <c r="F9" s="287"/>
      <c r="G9" s="291"/>
      <c r="H9" s="511"/>
      <c r="I9" s="511"/>
      <c r="J9" s="511"/>
      <c r="K9" s="511"/>
      <c r="L9" s="511"/>
      <c r="M9" s="511"/>
    </row>
    <row r="10" spans="1:15" ht="15.75" thickBot="1" x14ac:dyDescent="0.3">
      <c r="A10" s="331"/>
      <c r="B10" s="331" t="s">
        <v>303</v>
      </c>
      <c r="C10" s="331"/>
      <c r="D10" s="331"/>
      <c r="E10" s="332"/>
      <c r="F10" s="333"/>
      <c r="G10" s="334"/>
      <c r="H10" s="512"/>
      <c r="I10" s="512"/>
      <c r="J10" s="512"/>
      <c r="K10" s="512"/>
      <c r="L10" s="512"/>
      <c r="M10" s="512"/>
    </row>
    <row r="11" spans="1:15" ht="18" thickTop="1" x14ac:dyDescent="0.25">
      <c r="A11" s="335" t="s">
        <v>504</v>
      </c>
      <c r="B11" s="306"/>
      <c r="C11" s="306"/>
      <c r="D11" s="335"/>
      <c r="E11" s="306"/>
      <c r="F11" s="306"/>
      <c r="G11" s="306"/>
      <c r="H11" s="336"/>
      <c r="I11" s="336"/>
      <c r="J11" s="336"/>
      <c r="K11" s="336"/>
      <c r="L11" s="336"/>
      <c r="M11" s="336"/>
    </row>
    <row r="12" spans="1:15" x14ac:dyDescent="0.25">
      <c r="A12" s="335"/>
      <c r="B12" s="306"/>
      <c r="C12" s="306"/>
      <c r="D12" s="335"/>
      <c r="E12" s="306"/>
      <c r="F12" s="306"/>
      <c r="G12" s="306"/>
      <c r="H12" s="336"/>
      <c r="I12" s="336"/>
      <c r="J12" s="336"/>
      <c r="K12" s="336"/>
      <c r="L12" s="336"/>
      <c r="M12" s="336"/>
    </row>
    <row r="13" spans="1:15" x14ac:dyDescent="0.25">
      <c r="A13" s="529" t="s">
        <v>505</v>
      </c>
      <c r="B13" s="530"/>
      <c r="C13" s="291"/>
    </row>
    <row r="14" spans="1:15" x14ac:dyDescent="0.25">
      <c r="A14" s="532" t="s">
        <v>500</v>
      </c>
      <c r="B14" s="532"/>
      <c r="C14" s="323"/>
      <c r="D14" s="514" t="s">
        <v>501</v>
      </c>
      <c r="E14" s="514"/>
      <c r="F14" s="514"/>
      <c r="G14" s="308"/>
      <c r="H14" s="513" t="s">
        <v>502</v>
      </c>
      <c r="I14" s="513"/>
      <c r="J14" s="308"/>
      <c r="K14" s="515" t="s">
        <v>503</v>
      </c>
      <c r="L14" s="515"/>
      <c r="M14" s="324">
        <f>C14+G14+J14</f>
        <v>0</v>
      </c>
    </row>
    <row r="15" spans="1:15" x14ac:dyDescent="0.25">
      <c r="A15" s="308" t="s">
        <v>516</v>
      </c>
      <c r="B15" s="308"/>
      <c r="C15" s="308"/>
      <c r="D15" s="474"/>
      <c r="E15" s="474"/>
      <c r="F15" s="474"/>
      <c r="G15" s="474"/>
      <c r="H15" s="474"/>
      <c r="I15" s="474"/>
      <c r="J15" s="474"/>
      <c r="K15" s="474"/>
      <c r="L15" s="474"/>
      <c r="M15" s="474"/>
    </row>
    <row r="16" spans="1:15" x14ac:dyDescent="0.25">
      <c r="A16" s="326"/>
      <c r="B16" s="327" t="s">
        <v>299</v>
      </c>
      <c r="C16" s="291"/>
      <c r="D16" s="326"/>
      <c r="E16" s="328" t="s">
        <v>300</v>
      </c>
      <c r="F16" s="328"/>
      <c r="G16" s="328"/>
      <c r="H16" s="511" t="s">
        <v>275</v>
      </c>
      <c r="I16" s="511"/>
      <c r="J16" s="511"/>
      <c r="K16" s="511"/>
      <c r="L16" s="511"/>
      <c r="M16" s="511"/>
    </row>
    <row r="17" spans="1:23" x14ac:dyDescent="0.25">
      <c r="A17" s="326"/>
      <c r="B17" s="327" t="s">
        <v>282</v>
      </c>
      <c r="C17" s="291"/>
      <c r="D17" s="326"/>
      <c r="E17" s="327" t="s">
        <v>301</v>
      </c>
      <c r="F17" s="287"/>
      <c r="G17" s="291"/>
      <c r="H17" s="511"/>
      <c r="I17" s="511"/>
      <c r="J17" s="511"/>
      <c r="K17" s="511"/>
      <c r="L17" s="511"/>
      <c r="M17" s="511"/>
    </row>
    <row r="18" spans="1:23" x14ac:dyDescent="0.25">
      <c r="A18" s="326"/>
      <c r="B18" s="327" t="s">
        <v>302</v>
      </c>
      <c r="C18" s="291"/>
      <c r="D18" s="326"/>
      <c r="E18" s="327"/>
      <c r="F18" s="287"/>
      <c r="G18" s="291"/>
      <c r="H18" s="511"/>
      <c r="I18" s="511"/>
      <c r="J18" s="511"/>
      <c r="K18" s="511"/>
      <c r="L18" s="511"/>
      <c r="M18" s="511"/>
    </row>
    <row r="19" spans="1:23" ht="15.75" thickBot="1" x14ac:dyDescent="0.3">
      <c r="A19" s="331"/>
      <c r="B19" s="331" t="s">
        <v>303</v>
      </c>
      <c r="C19" s="331"/>
      <c r="D19" s="331"/>
      <c r="E19" s="332"/>
      <c r="F19" s="333"/>
      <c r="G19" s="334"/>
      <c r="H19" s="512"/>
      <c r="I19" s="512"/>
      <c r="J19" s="512"/>
      <c r="K19" s="512"/>
      <c r="L19" s="512"/>
      <c r="M19" s="512"/>
    </row>
    <row r="20" spans="1:23" ht="18" thickTop="1" x14ac:dyDescent="0.25">
      <c r="A20" s="335" t="s">
        <v>504</v>
      </c>
      <c r="B20" s="306"/>
      <c r="C20" s="306"/>
      <c r="D20" s="335"/>
      <c r="E20" s="306"/>
      <c r="F20" s="306"/>
      <c r="G20" s="306"/>
      <c r="H20" s="336"/>
      <c r="I20" s="336"/>
      <c r="J20" s="336"/>
      <c r="K20" s="336"/>
      <c r="L20" s="336"/>
      <c r="M20" s="336"/>
    </row>
    <row r="22" spans="1:23" x14ac:dyDescent="0.25">
      <c r="A22" s="529" t="s">
        <v>505</v>
      </c>
      <c r="B22" s="530"/>
      <c r="C22" s="291"/>
    </row>
    <row r="23" spans="1:23" x14ac:dyDescent="0.25">
      <c r="A23" s="532" t="s">
        <v>500</v>
      </c>
      <c r="B23" s="532"/>
      <c r="C23" s="323"/>
      <c r="D23" s="514" t="s">
        <v>501</v>
      </c>
      <c r="E23" s="514"/>
      <c r="F23" s="514"/>
      <c r="G23" s="308"/>
      <c r="H23" s="513" t="s">
        <v>502</v>
      </c>
      <c r="I23" s="513"/>
      <c r="J23" s="308"/>
      <c r="K23" s="515" t="s">
        <v>503</v>
      </c>
      <c r="L23" s="515"/>
      <c r="M23" s="324">
        <f>C23+G23+J23</f>
        <v>0</v>
      </c>
    </row>
    <row r="24" spans="1:23" x14ac:dyDescent="0.25">
      <c r="A24" s="308" t="s">
        <v>516</v>
      </c>
      <c r="B24" s="308"/>
      <c r="C24" s="308"/>
      <c r="D24" s="474"/>
      <c r="E24" s="474"/>
      <c r="F24" s="474"/>
      <c r="G24" s="474"/>
      <c r="H24" s="474"/>
      <c r="I24" s="474"/>
      <c r="J24" s="474"/>
      <c r="K24" s="474"/>
      <c r="L24" s="474"/>
      <c r="M24" s="474"/>
    </row>
    <row r="25" spans="1:23" x14ac:dyDescent="0.25">
      <c r="A25" s="326"/>
      <c r="B25" s="327" t="s">
        <v>299</v>
      </c>
      <c r="C25" s="291"/>
      <c r="D25" s="326"/>
      <c r="E25" s="328" t="s">
        <v>300</v>
      </c>
      <c r="F25" s="328"/>
      <c r="G25" s="328"/>
      <c r="H25" s="511" t="s">
        <v>275</v>
      </c>
      <c r="I25" s="511"/>
      <c r="J25" s="511"/>
      <c r="K25" s="511"/>
      <c r="L25" s="511"/>
      <c r="M25" s="511"/>
      <c r="R25" s="282"/>
      <c r="S25" s="282"/>
      <c r="T25" s="282"/>
      <c r="U25" s="282"/>
      <c r="V25" s="282"/>
      <c r="W25" s="282"/>
    </row>
    <row r="26" spans="1:23" x14ac:dyDescent="0.25">
      <c r="A26" s="326"/>
      <c r="B26" s="327" t="s">
        <v>282</v>
      </c>
      <c r="C26" s="291"/>
      <c r="D26" s="326"/>
      <c r="E26" s="327" t="s">
        <v>301</v>
      </c>
      <c r="F26" s="287"/>
      <c r="G26" s="291"/>
      <c r="H26" s="511"/>
      <c r="I26" s="511"/>
      <c r="J26" s="511"/>
      <c r="K26" s="511"/>
      <c r="L26" s="511"/>
      <c r="M26" s="511"/>
      <c r="R26" s="282"/>
      <c r="S26" s="282"/>
      <c r="T26" s="282"/>
      <c r="U26" s="282"/>
      <c r="V26" s="282"/>
      <c r="W26" s="282"/>
    </row>
    <row r="27" spans="1:23" x14ac:dyDescent="0.25">
      <c r="A27" s="326"/>
      <c r="B27" s="327" t="s">
        <v>302</v>
      </c>
      <c r="C27" s="291"/>
      <c r="D27" s="326"/>
      <c r="E27" s="327"/>
      <c r="F27" s="287"/>
      <c r="G27" s="291"/>
      <c r="H27" s="511"/>
      <c r="I27" s="511"/>
      <c r="J27" s="511"/>
      <c r="K27" s="511"/>
      <c r="L27" s="511"/>
      <c r="M27" s="511"/>
      <c r="R27" s="282"/>
      <c r="S27" s="570"/>
      <c r="T27" s="570"/>
      <c r="U27" s="282"/>
      <c r="V27" s="282"/>
      <c r="W27" s="282"/>
    </row>
    <row r="28" spans="1:23" ht="15.75" thickBot="1" x14ac:dyDescent="0.3">
      <c r="A28" s="331"/>
      <c r="B28" s="331" t="s">
        <v>303</v>
      </c>
      <c r="C28" s="331"/>
      <c r="D28" s="331"/>
      <c r="E28" s="332"/>
      <c r="F28" s="333"/>
      <c r="G28" s="334"/>
      <c r="H28" s="512"/>
      <c r="I28" s="512"/>
      <c r="J28" s="512"/>
      <c r="K28" s="512"/>
      <c r="L28" s="512"/>
      <c r="M28" s="512"/>
      <c r="R28" s="282"/>
      <c r="S28" s="571"/>
      <c r="T28" s="571"/>
      <c r="U28" s="282"/>
      <c r="V28" s="282"/>
      <c r="W28" s="282"/>
    </row>
    <row r="29" spans="1:23" ht="18" thickTop="1" x14ac:dyDescent="0.25">
      <c r="A29" s="335" t="s">
        <v>504</v>
      </c>
      <c r="B29" s="306"/>
      <c r="C29" s="306"/>
      <c r="D29" s="335"/>
      <c r="E29" s="306"/>
      <c r="F29" s="306"/>
      <c r="G29" s="306"/>
      <c r="H29" s="336"/>
      <c r="I29" s="336"/>
      <c r="J29" s="336"/>
      <c r="K29" s="336"/>
      <c r="L29" s="336"/>
      <c r="M29" s="336"/>
      <c r="R29" s="282"/>
      <c r="S29" s="571"/>
      <c r="T29" s="571"/>
      <c r="U29" s="282"/>
      <c r="V29" s="282"/>
      <c r="W29" s="282"/>
    </row>
    <row r="30" spans="1:23" x14ac:dyDescent="0.25">
      <c r="R30" s="282"/>
      <c r="S30" s="282"/>
      <c r="T30" s="282"/>
      <c r="U30" s="282"/>
      <c r="V30" s="282"/>
      <c r="W30" s="282"/>
    </row>
    <row r="31" spans="1:23" x14ac:dyDescent="0.25">
      <c r="A31" s="529" t="s">
        <v>505</v>
      </c>
      <c r="B31" s="530"/>
      <c r="C31" s="291"/>
      <c r="R31" s="282"/>
      <c r="S31" s="282"/>
      <c r="T31" s="282"/>
      <c r="U31" s="282"/>
      <c r="V31" s="282"/>
      <c r="W31" s="282"/>
    </row>
    <row r="32" spans="1:23" x14ac:dyDescent="0.25">
      <c r="A32" s="532" t="s">
        <v>500</v>
      </c>
      <c r="B32" s="532"/>
      <c r="C32" s="323"/>
      <c r="D32" s="514" t="s">
        <v>501</v>
      </c>
      <c r="E32" s="514"/>
      <c r="F32" s="514"/>
      <c r="G32" s="308"/>
      <c r="H32" s="513" t="s">
        <v>502</v>
      </c>
      <c r="I32" s="513"/>
      <c r="J32" s="308"/>
      <c r="K32" s="515" t="s">
        <v>503</v>
      </c>
      <c r="L32" s="515"/>
      <c r="M32" s="324">
        <f>C32+G32+J32</f>
        <v>0</v>
      </c>
      <c r="R32" s="282"/>
      <c r="S32" s="282"/>
      <c r="T32" s="282"/>
      <c r="U32" s="282"/>
      <c r="V32" s="282"/>
      <c r="W32" s="282"/>
    </row>
    <row r="33" spans="1:23" x14ac:dyDescent="0.25">
      <c r="A33" s="308" t="s">
        <v>516</v>
      </c>
      <c r="B33" s="308"/>
      <c r="C33" s="308"/>
      <c r="D33" s="474"/>
      <c r="E33" s="474"/>
      <c r="F33" s="474"/>
      <c r="G33" s="474"/>
      <c r="H33" s="474"/>
      <c r="I33" s="474"/>
      <c r="J33" s="474"/>
      <c r="K33" s="474"/>
      <c r="L33" s="474"/>
      <c r="M33" s="474"/>
      <c r="R33" s="282"/>
      <c r="S33" s="282"/>
      <c r="T33" s="282"/>
      <c r="U33" s="282"/>
      <c r="V33" s="282"/>
      <c r="W33" s="282"/>
    </row>
    <row r="34" spans="1:23" x14ac:dyDescent="0.25">
      <c r="A34" s="326"/>
      <c r="B34" s="327" t="s">
        <v>299</v>
      </c>
      <c r="C34" s="291"/>
      <c r="D34" s="326"/>
      <c r="E34" s="328" t="s">
        <v>300</v>
      </c>
      <c r="F34" s="328"/>
      <c r="G34" s="328"/>
      <c r="H34" s="511" t="s">
        <v>275</v>
      </c>
      <c r="I34" s="511"/>
      <c r="J34" s="511"/>
      <c r="K34" s="511"/>
      <c r="L34" s="511"/>
      <c r="M34" s="511"/>
      <c r="R34" s="282"/>
      <c r="S34" s="282"/>
      <c r="T34" s="282"/>
      <c r="U34" s="282"/>
      <c r="V34" s="282"/>
      <c r="W34" s="282"/>
    </row>
    <row r="35" spans="1:23" x14ac:dyDescent="0.25">
      <c r="A35" s="326"/>
      <c r="B35" s="327" t="s">
        <v>282</v>
      </c>
      <c r="C35" s="291"/>
      <c r="D35" s="326"/>
      <c r="E35" s="327" t="s">
        <v>301</v>
      </c>
      <c r="F35" s="287"/>
      <c r="G35" s="291"/>
      <c r="H35" s="511"/>
      <c r="I35" s="511"/>
      <c r="J35" s="511"/>
      <c r="K35" s="511"/>
      <c r="L35" s="511"/>
      <c r="M35" s="511"/>
    </row>
    <row r="36" spans="1:23" x14ac:dyDescent="0.25">
      <c r="A36" s="326"/>
      <c r="B36" s="327" t="s">
        <v>302</v>
      </c>
      <c r="C36" s="291"/>
      <c r="D36" s="326"/>
      <c r="E36" s="327"/>
      <c r="F36" s="287"/>
      <c r="G36" s="291"/>
      <c r="H36" s="511"/>
      <c r="I36" s="511"/>
      <c r="J36" s="511"/>
      <c r="K36" s="511"/>
      <c r="L36" s="511"/>
      <c r="M36" s="511"/>
    </row>
    <row r="37" spans="1:23" ht="15.75" thickBot="1" x14ac:dyDescent="0.3">
      <c r="A37" s="331"/>
      <c r="B37" s="331" t="s">
        <v>303</v>
      </c>
      <c r="C37" s="331"/>
      <c r="D37" s="331"/>
      <c r="E37" s="332"/>
      <c r="F37" s="333"/>
      <c r="G37" s="334"/>
      <c r="H37" s="512"/>
      <c r="I37" s="512"/>
      <c r="J37" s="512"/>
      <c r="K37" s="512"/>
      <c r="L37" s="512"/>
      <c r="M37" s="512"/>
    </row>
    <row r="38" spans="1:23" ht="18" thickTop="1" x14ac:dyDescent="0.25">
      <c r="A38" s="335" t="s">
        <v>504</v>
      </c>
      <c r="B38" s="306"/>
      <c r="C38" s="306"/>
      <c r="D38" s="335"/>
      <c r="E38" s="306"/>
      <c r="F38" s="306"/>
      <c r="G38" s="306"/>
      <c r="H38" s="336"/>
      <c r="I38" s="336"/>
      <c r="J38" s="336"/>
      <c r="K38" s="336"/>
      <c r="L38" s="336"/>
      <c r="M38" s="336"/>
    </row>
    <row r="39" spans="1:23" ht="15.75" thickBot="1" x14ac:dyDescent="0.3"/>
    <row r="40" spans="1:23" ht="15.75" thickTop="1" x14ac:dyDescent="0.25">
      <c r="E40" s="282"/>
      <c r="F40" s="282"/>
      <c r="G40" s="282"/>
      <c r="H40" s="386"/>
      <c r="I40" s="386"/>
      <c r="J40" s="282"/>
      <c r="K40" s="282"/>
      <c r="L40" s="525" t="s">
        <v>23</v>
      </c>
      <c r="M40" s="526"/>
      <c r="N40" s="282"/>
    </row>
    <row r="41" spans="1:23" x14ac:dyDescent="0.25">
      <c r="E41" s="282"/>
      <c r="F41" s="282"/>
      <c r="G41" s="282"/>
      <c r="H41" s="282"/>
      <c r="I41" s="282"/>
      <c r="J41" s="282"/>
      <c r="K41" s="282"/>
      <c r="L41" s="574" t="s">
        <v>20</v>
      </c>
      <c r="M41" s="575"/>
      <c r="N41" s="282"/>
    </row>
    <row r="42" spans="1:23" x14ac:dyDescent="0.25">
      <c r="E42" s="282"/>
      <c r="F42" s="282"/>
      <c r="G42" s="282"/>
      <c r="H42" s="282"/>
      <c r="I42" s="282"/>
      <c r="J42" s="282"/>
      <c r="K42" s="282"/>
      <c r="L42" s="572" t="s">
        <v>22</v>
      </c>
      <c r="M42" s="573"/>
      <c r="N42" s="282"/>
    </row>
    <row r="43" spans="1:23" x14ac:dyDescent="0.25">
      <c r="E43" s="282"/>
      <c r="F43" s="282"/>
      <c r="G43" s="282"/>
      <c r="H43" s="282"/>
      <c r="I43" s="282"/>
      <c r="J43" s="282"/>
      <c r="K43" s="282"/>
      <c r="L43" s="282"/>
      <c r="M43" s="282"/>
      <c r="N43" s="282"/>
    </row>
    <row r="44" spans="1:23" x14ac:dyDescent="0.25">
      <c r="E44" s="282"/>
      <c r="F44" s="282"/>
      <c r="G44" s="282"/>
      <c r="H44" s="282"/>
      <c r="I44" s="282"/>
      <c r="J44" s="282"/>
      <c r="K44" s="282"/>
      <c r="L44" s="282"/>
      <c r="M44" s="282"/>
      <c r="N44" s="282"/>
    </row>
  </sheetData>
  <mergeCells count="34">
    <mergeCell ref="K5:L5"/>
    <mergeCell ref="D6:M6"/>
    <mergeCell ref="H7:M10"/>
    <mergeCell ref="A4:B4"/>
    <mergeCell ref="A5:B5"/>
    <mergeCell ref="D5:F5"/>
    <mergeCell ref="H5:I5"/>
    <mergeCell ref="L42:M42"/>
    <mergeCell ref="A31:B31"/>
    <mergeCell ref="A32:B32"/>
    <mergeCell ref="D32:F32"/>
    <mergeCell ref="A22:B22"/>
    <mergeCell ref="L41:M41"/>
    <mergeCell ref="H32:I32"/>
    <mergeCell ref="K32:L32"/>
    <mergeCell ref="D33:M33"/>
    <mergeCell ref="H34:M37"/>
    <mergeCell ref="L40:M40"/>
    <mergeCell ref="S27:T27"/>
    <mergeCell ref="S28:T28"/>
    <mergeCell ref="S29:T29"/>
    <mergeCell ref="A13:B13"/>
    <mergeCell ref="A14:B14"/>
    <mergeCell ref="D14:F14"/>
    <mergeCell ref="H14:I14"/>
    <mergeCell ref="K14:L14"/>
    <mergeCell ref="D15:M15"/>
    <mergeCell ref="H16:M19"/>
    <mergeCell ref="A23:B23"/>
    <mergeCell ref="D23:F23"/>
    <mergeCell ref="H23:I23"/>
    <mergeCell ref="K23:L23"/>
    <mergeCell ref="D24:M24"/>
    <mergeCell ref="H25:M28"/>
  </mergeCells>
  <pageMargins left="0.7" right="0.7" top="0.75" bottom="0.75" header="0.3" footer="0.3"/>
  <pageSetup scale="84" fitToHeight="0" orientation="portrait" r:id="rId1"/>
  <headerFooter>
    <oddHeader>&amp;LDate: 
Investigators:&amp;R&amp;"-,Bold"Minnesota Stream Quantification Tool 
Riparian Width Form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6033F-F6B7-4944-A72A-2520B5DA6A5D}">
  <sheetPr>
    <pageSetUpPr fitToPage="1"/>
  </sheetPr>
  <dimension ref="A1:J34"/>
  <sheetViews>
    <sheetView zoomScaleNormal="100" workbookViewId="0"/>
  </sheetViews>
  <sheetFormatPr defaultRowHeight="15" x14ac:dyDescent="0.25"/>
  <cols>
    <col min="2" max="2" width="9.28515625" customWidth="1"/>
    <col min="4" max="4" width="12.7109375" customWidth="1"/>
    <col min="5" max="5" width="19" customWidth="1"/>
    <col min="6" max="6" width="15" bestFit="1" customWidth="1"/>
    <col min="7" max="7" width="3.7109375" style="282" customWidth="1"/>
    <col min="8" max="8" width="11" customWidth="1"/>
    <col min="9" max="9" width="9.140625" customWidth="1"/>
    <col min="10" max="10" width="14.28515625" customWidth="1"/>
    <col min="11" max="11" width="12.42578125" customWidth="1"/>
  </cols>
  <sheetData>
    <row r="1" spans="1:10" x14ac:dyDescent="0.25">
      <c r="A1" t="s">
        <v>436</v>
      </c>
      <c r="I1" s="270"/>
      <c r="J1" s="270"/>
    </row>
    <row r="2" spans="1:10" x14ac:dyDescent="0.25">
      <c r="I2" s="270"/>
      <c r="J2" s="270"/>
    </row>
    <row r="3" spans="1:10" ht="15.75" x14ac:dyDescent="0.25">
      <c r="A3" s="341" t="s">
        <v>437</v>
      </c>
      <c r="B3" s="337"/>
      <c r="C3" s="275" t="s">
        <v>478</v>
      </c>
      <c r="D3" s="275"/>
      <c r="E3" s="275"/>
      <c r="F3" s="275"/>
      <c r="G3" s="275"/>
      <c r="H3" s="275"/>
      <c r="I3" s="277"/>
      <c r="J3" s="277"/>
    </row>
    <row r="4" spans="1:10" ht="15.75" thickBot="1" x14ac:dyDescent="0.3">
      <c r="A4" s="340"/>
      <c r="B4" s="285"/>
      <c r="C4" s="312"/>
      <c r="D4" s="312"/>
      <c r="E4" s="312"/>
      <c r="F4" s="312"/>
      <c r="G4" s="286"/>
      <c r="H4" s="305"/>
      <c r="I4" s="313"/>
      <c r="J4" s="313"/>
    </row>
    <row r="5" spans="1:10" ht="17.25" x14ac:dyDescent="0.25">
      <c r="A5" s="288" t="s">
        <v>466</v>
      </c>
      <c r="B5" s="289"/>
      <c r="C5" s="280"/>
      <c r="D5" s="280"/>
      <c r="E5" s="280"/>
      <c r="F5" s="281" t="s">
        <v>438</v>
      </c>
      <c r="G5" s="283"/>
      <c r="H5" s="578" t="s">
        <v>439</v>
      </c>
      <c r="I5" s="579"/>
      <c r="J5" s="279" t="s">
        <v>440</v>
      </c>
    </row>
    <row r="6" spans="1:10" ht="17.25" x14ac:dyDescent="0.25">
      <c r="A6" s="290" t="s">
        <v>467</v>
      </c>
      <c r="B6" s="287"/>
      <c r="C6" s="287"/>
      <c r="D6" s="287"/>
      <c r="E6" s="291"/>
      <c r="F6" s="292"/>
      <c r="G6" s="293"/>
      <c r="H6" s="576" t="s">
        <v>441</v>
      </c>
      <c r="I6" s="577"/>
      <c r="J6" s="294">
        <v>0.97499999999999998</v>
      </c>
    </row>
    <row r="7" spans="1:10" ht="17.25" x14ac:dyDescent="0.25">
      <c r="A7" s="290" t="s">
        <v>468</v>
      </c>
      <c r="B7" s="274"/>
      <c r="C7" s="287"/>
      <c r="D7" s="287"/>
      <c r="E7" s="291"/>
      <c r="F7" s="295"/>
      <c r="G7" s="296"/>
      <c r="H7" s="576" t="s">
        <v>442</v>
      </c>
      <c r="I7" s="577" t="s">
        <v>442</v>
      </c>
      <c r="J7" s="297">
        <v>0.85</v>
      </c>
    </row>
    <row r="8" spans="1:10" x14ac:dyDescent="0.25">
      <c r="A8" s="298" t="s">
        <v>469</v>
      </c>
      <c r="B8" s="287"/>
      <c r="C8" s="287"/>
      <c r="D8" s="287"/>
      <c r="E8" s="291"/>
      <c r="F8" s="295"/>
      <c r="G8" s="296"/>
      <c r="H8" s="576" t="s">
        <v>443</v>
      </c>
      <c r="I8" s="577" t="s">
        <v>443</v>
      </c>
      <c r="J8" s="294">
        <v>0.625</v>
      </c>
    </row>
    <row r="9" spans="1:10" x14ac:dyDescent="0.25">
      <c r="A9" s="583" t="s">
        <v>470</v>
      </c>
      <c r="B9" s="584"/>
      <c r="C9" s="584"/>
      <c r="D9" s="584"/>
      <c r="E9" s="585"/>
      <c r="F9" s="299" t="str">
        <f>IF(F7="","",SUM(F7:F8))</f>
        <v/>
      </c>
      <c r="G9" s="296"/>
      <c r="H9" s="576" t="s">
        <v>444</v>
      </c>
      <c r="I9" s="577" t="s">
        <v>444</v>
      </c>
      <c r="J9" s="300">
        <v>0.375</v>
      </c>
    </row>
    <row r="10" spans="1:10" x14ac:dyDescent="0.25">
      <c r="A10" s="597" t="s">
        <v>275</v>
      </c>
      <c r="B10" s="598"/>
      <c r="C10" s="598"/>
      <c r="D10" s="598"/>
      <c r="E10" s="598"/>
      <c r="F10" s="599"/>
      <c r="G10" s="301"/>
      <c r="H10" s="576" t="s">
        <v>445</v>
      </c>
      <c r="I10" s="577" t="s">
        <v>445</v>
      </c>
      <c r="J10" s="302">
        <v>0.15</v>
      </c>
    </row>
    <row r="11" spans="1:10" x14ac:dyDescent="0.25">
      <c r="A11" s="597"/>
      <c r="B11" s="598"/>
      <c r="C11" s="598"/>
      <c r="D11" s="598"/>
      <c r="E11" s="598"/>
      <c r="F11" s="599"/>
      <c r="G11" s="301"/>
      <c r="H11" s="576" t="s">
        <v>446</v>
      </c>
      <c r="I11" s="577" t="s">
        <v>446</v>
      </c>
      <c r="J11" s="303">
        <v>0.03</v>
      </c>
    </row>
    <row r="12" spans="1:10" ht="15.75" thickBot="1" x14ac:dyDescent="0.3">
      <c r="A12" s="600"/>
      <c r="B12" s="601"/>
      <c r="C12" s="601"/>
      <c r="D12" s="601"/>
      <c r="E12" s="601"/>
      <c r="F12" s="602"/>
      <c r="G12" s="304"/>
      <c r="H12" s="576" t="s">
        <v>447</v>
      </c>
      <c r="I12" s="577" t="s">
        <v>447</v>
      </c>
      <c r="J12" s="300">
        <v>5.0000000000000001E-3</v>
      </c>
    </row>
    <row r="13" spans="1:10" ht="21" customHeight="1" x14ac:dyDescent="0.25">
      <c r="A13" s="603" t="s">
        <v>471</v>
      </c>
      <c r="B13" s="604"/>
      <c r="C13" s="604"/>
      <c r="D13" s="604"/>
      <c r="E13" s="604"/>
      <c r="F13" s="604"/>
      <c r="G13" s="604"/>
      <c r="H13" s="605"/>
      <c r="I13" s="605"/>
      <c r="J13" s="606"/>
    </row>
    <row r="14" spans="1:10" ht="30.75" customHeight="1" x14ac:dyDescent="0.25">
      <c r="A14" s="607" t="s">
        <v>472</v>
      </c>
      <c r="B14" s="607"/>
      <c r="C14" s="607"/>
      <c r="D14" s="607"/>
      <c r="E14" s="607"/>
      <c r="F14" s="607"/>
      <c r="G14" s="607"/>
      <c r="H14" s="607"/>
      <c r="I14" s="607"/>
      <c r="J14" s="607"/>
    </row>
    <row r="15" spans="1:10" ht="17.25" x14ac:dyDescent="0.25">
      <c r="A15" s="608" t="s">
        <v>473</v>
      </c>
      <c r="B15" s="608"/>
      <c r="C15" s="608"/>
      <c r="D15" s="608"/>
      <c r="E15" s="608"/>
      <c r="F15" s="608"/>
      <c r="G15" s="608"/>
      <c r="H15" s="608"/>
      <c r="I15" s="608"/>
      <c r="J15" s="608"/>
    </row>
    <row r="16" spans="1:10" x14ac:dyDescent="0.25">
      <c r="A16" s="338"/>
      <c r="B16" s="312"/>
      <c r="C16" s="312"/>
      <c r="D16" s="312"/>
      <c r="E16" s="306"/>
      <c r="F16" s="306"/>
      <c r="G16" s="286"/>
      <c r="H16" s="306"/>
      <c r="I16" s="307"/>
      <c r="J16" s="307"/>
    </row>
    <row r="17" spans="1:10" ht="17.25" x14ac:dyDescent="0.25">
      <c r="A17" s="341" t="s">
        <v>437</v>
      </c>
      <c r="B17" s="337"/>
      <c r="C17" s="286" t="s">
        <v>474</v>
      </c>
      <c r="D17" s="312"/>
      <c r="E17" s="312"/>
      <c r="F17" s="306"/>
      <c r="G17" s="286"/>
      <c r="H17" s="306"/>
      <c r="I17" s="307"/>
      <c r="J17" s="307"/>
    </row>
    <row r="18" spans="1:10" ht="15.75" thickBot="1" x14ac:dyDescent="0.3">
      <c r="A18" s="314"/>
      <c r="B18" s="312"/>
      <c r="C18" s="312"/>
      <c r="D18" s="312"/>
      <c r="E18" s="306"/>
      <c r="F18" s="306"/>
      <c r="G18" s="286"/>
      <c r="H18" s="306"/>
      <c r="I18" s="307"/>
      <c r="J18" s="307"/>
    </row>
    <row r="19" spans="1:10" ht="17.25" x14ac:dyDescent="0.25">
      <c r="A19" s="315" t="s">
        <v>486</v>
      </c>
      <c r="B19" s="316"/>
      <c r="C19" s="316"/>
      <c r="D19" s="316"/>
      <c r="E19" s="276"/>
      <c r="F19" s="316"/>
      <c r="G19" s="317"/>
      <c r="H19" s="317"/>
      <c r="I19" s="318"/>
      <c r="J19" s="319"/>
    </row>
    <row r="20" spans="1:10" ht="17.25" x14ac:dyDescent="0.25">
      <c r="A20" s="609" t="s">
        <v>448</v>
      </c>
      <c r="B20" s="588"/>
      <c r="C20" s="588"/>
      <c r="D20" s="610"/>
      <c r="E20" s="278" t="s">
        <v>449</v>
      </c>
      <c r="F20" s="284" t="s">
        <v>440</v>
      </c>
      <c r="G20" s="587" t="s">
        <v>450</v>
      </c>
      <c r="H20" s="588"/>
      <c r="I20" s="588"/>
      <c r="J20" s="589"/>
    </row>
    <row r="21" spans="1:10" x14ac:dyDescent="0.25">
      <c r="A21" s="580" t="s">
        <v>451</v>
      </c>
      <c r="B21" s="581" t="s">
        <v>451</v>
      </c>
      <c r="C21" s="581"/>
      <c r="D21" s="582"/>
      <c r="E21" s="308"/>
      <c r="F21" s="309">
        <v>1.25</v>
      </c>
      <c r="G21" s="590"/>
      <c r="H21" s="581"/>
      <c r="I21" s="581"/>
      <c r="J21" s="591"/>
    </row>
    <row r="22" spans="1:10" x14ac:dyDescent="0.25">
      <c r="A22" s="580" t="s">
        <v>452</v>
      </c>
      <c r="B22" s="581" t="s">
        <v>452</v>
      </c>
      <c r="C22" s="581"/>
      <c r="D22" s="582"/>
      <c r="E22" s="308"/>
      <c r="F22" s="310">
        <v>3.75</v>
      </c>
      <c r="G22" s="590"/>
      <c r="H22" s="581"/>
      <c r="I22" s="581"/>
      <c r="J22" s="591"/>
    </row>
    <row r="23" spans="1:10" x14ac:dyDescent="0.25">
      <c r="A23" s="580" t="s">
        <v>453</v>
      </c>
      <c r="B23" s="581" t="s">
        <v>453</v>
      </c>
      <c r="C23" s="581"/>
      <c r="D23" s="582"/>
      <c r="E23" s="308"/>
      <c r="F23" s="311">
        <v>6.75</v>
      </c>
      <c r="G23" s="590"/>
      <c r="H23" s="581"/>
      <c r="I23" s="581"/>
      <c r="J23" s="591"/>
    </row>
    <row r="24" spans="1:10" x14ac:dyDescent="0.25">
      <c r="A24" s="580" t="s">
        <v>454</v>
      </c>
      <c r="B24" s="581" t="s">
        <v>454</v>
      </c>
      <c r="C24" s="581"/>
      <c r="D24" s="582"/>
      <c r="E24" s="308"/>
      <c r="F24" s="311">
        <v>10</v>
      </c>
      <c r="G24" s="590"/>
      <c r="H24" s="581"/>
      <c r="I24" s="581"/>
      <c r="J24" s="591"/>
    </row>
    <row r="25" spans="1:10" x14ac:dyDescent="0.25">
      <c r="A25" s="580" t="s">
        <v>455</v>
      </c>
      <c r="B25" s="581" t="s">
        <v>455</v>
      </c>
      <c r="C25" s="581"/>
      <c r="D25" s="582"/>
      <c r="E25" s="308"/>
      <c r="F25" s="311">
        <v>16.5</v>
      </c>
      <c r="G25" s="590"/>
      <c r="H25" s="581"/>
      <c r="I25" s="581"/>
      <c r="J25" s="591"/>
    </row>
    <row r="26" spans="1:10" x14ac:dyDescent="0.25">
      <c r="A26" s="580" t="s">
        <v>456</v>
      </c>
      <c r="B26" s="581" t="s">
        <v>456</v>
      </c>
      <c r="C26" s="581"/>
      <c r="D26" s="582"/>
      <c r="E26" s="308"/>
      <c r="F26" s="311">
        <v>25.5</v>
      </c>
      <c r="G26" s="590"/>
      <c r="H26" s="581"/>
      <c r="I26" s="581"/>
      <c r="J26" s="591"/>
    </row>
    <row r="27" spans="1:10" x14ac:dyDescent="0.25">
      <c r="A27" s="580" t="s">
        <v>457</v>
      </c>
      <c r="B27" s="581" t="s">
        <v>457</v>
      </c>
      <c r="C27" s="581"/>
      <c r="D27" s="582"/>
      <c r="E27" s="308"/>
      <c r="F27" s="311" t="s">
        <v>458</v>
      </c>
      <c r="G27" s="590"/>
      <c r="H27" s="581"/>
      <c r="I27" s="581"/>
      <c r="J27" s="591"/>
    </row>
    <row r="28" spans="1:10" ht="15.75" thickBot="1" x14ac:dyDescent="0.3">
      <c r="A28" s="595"/>
      <c r="B28" s="596"/>
      <c r="C28" s="596"/>
      <c r="D28" s="596"/>
      <c r="E28" s="596"/>
      <c r="F28" s="339" t="s">
        <v>483</v>
      </c>
      <c r="G28" s="592"/>
      <c r="H28" s="593"/>
      <c r="I28" s="593"/>
      <c r="J28" s="594"/>
    </row>
    <row r="29" spans="1:10" x14ac:dyDescent="0.25">
      <c r="A29" s="586" t="s">
        <v>475</v>
      </c>
      <c r="B29" s="586"/>
      <c r="C29" s="586"/>
      <c r="D29" s="586"/>
      <c r="E29" s="586"/>
      <c r="F29" s="586"/>
      <c r="G29" s="586"/>
      <c r="H29" s="586"/>
      <c r="I29" s="586"/>
      <c r="J29" s="586"/>
    </row>
    <row r="30" spans="1:10" ht="33.75" customHeight="1" x14ac:dyDescent="0.25">
      <c r="A30" s="607" t="s">
        <v>476</v>
      </c>
      <c r="B30" s="607"/>
      <c r="C30" s="607"/>
      <c r="D30" s="607"/>
      <c r="E30" s="607"/>
      <c r="F30" s="607"/>
      <c r="G30" s="607"/>
      <c r="H30" s="607"/>
      <c r="I30" s="607"/>
      <c r="J30" s="607"/>
    </row>
    <row r="31" spans="1:10" ht="15.75" thickBot="1" x14ac:dyDescent="0.3">
      <c r="A31" s="607" t="s">
        <v>477</v>
      </c>
      <c r="B31" s="607"/>
      <c r="C31" s="607"/>
      <c r="D31" s="607"/>
      <c r="E31" s="607"/>
      <c r="F31" s="607"/>
      <c r="G31" s="607"/>
      <c r="H31" s="607"/>
      <c r="I31" s="607"/>
      <c r="J31" s="607"/>
    </row>
    <row r="32" spans="1:10" ht="15.75" thickTop="1" x14ac:dyDescent="0.25">
      <c r="A32" s="306"/>
      <c r="B32" s="306"/>
      <c r="C32" s="306"/>
      <c r="D32" s="306"/>
      <c r="E32" s="306"/>
      <c r="F32" s="306"/>
      <c r="G32" s="286"/>
      <c r="H32" s="306"/>
      <c r="I32" s="525" t="s">
        <v>23</v>
      </c>
      <c r="J32" s="526"/>
    </row>
    <row r="33" spans="1:10" x14ac:dyDescent="0.25">
      <c r="A33" s="306"/>
      <c r="B33" s="306"/>
      <c r="C33" s="306"/>
      <c r="D33" s="306"/>
      <c r="E33" s="306"/>
      <c r="F33" s="306"/>
      <c r="G33" s="286"/>
      <c r="H33" s="306"/>
      <c r="I33" s="574" t="s">
        <v>20</v>
      </c>
      <c r="J33" s="575"/>
    </row>
    <row r="34" spans="1:10" x14ac:dyDescent="0.25">
      <c r="A34" s="306"/>
      <c r="B34" s="306"/>
      <c r="C34" s="306"/>
      <c r="D34" s="306"/>
      <c r="E34" s="306"/>
      <c r="F34" s="306"/>
      <c r="G34" s="286"/>
      <c r="H34" s="306"/>
      <c r="I34" s="572" t="s">
        <v>22</v>
      </c>
      <c r="J34" s="573"/>
    </row>
  </sheetData>
  <mergeCells count="37">
    <mergeCell ref="A13:J13"/>
    <mergeCell ref="A14:J14"/>
    <mergeCell ref="A15:J15"/>
    <mergeCell ref="A30:J30"/>
    <mergeCell ref="A31:J31"/>
    <mergeCell ref="A20:D20"/>
    <mergeCell ref="A21:D21"/>
    <mergeCell ref="A22:D22"/>
    <mergeCell ref="I34:J34"/>
    <mergeCell ref="A9:E9"/>
    <mergeCell ref="A29:J29"/>
    <mergeCell ref="G20:J20"/>
    <mergeCell ref="G21:J21"/>
    <mergeCell ref="G22:J22"/>
    <mergeCell ref="G23:J23"/>
    <mergeCell ref="G24:J24"/>
    <mergeCell ref="G25:J25"/>
    <mergeCell ref="G26:J26"/>
    <mergeCell ref="G27:J27"/>
    <mergeCell ref="G28:J28"/>
    <mergeCell ref="A28:E28"/>
    <mergeCell ref="I32:J32"/>
    <mergeCell ref="I33:J33"/>
    <mergeCell ref="A10:F12"/>
    <mergeCell ref="A23:D23"/>
    <mergeCell ref="A24:D24"/>
    <mergeCell ref="A25:D25"/>
    <mergeCell ref="A26:D26"/>
    <mergeCell ref="A27:D27"/>
    <mergeCell ref="H10:I10"/>
    <mergeCell ref="H11:I11"/>
    <mergeCell ref="H12:I12"/>
    <mergeCell ref="H5:I5"/>
    <mergeCell ref="H6:I6"/>
    <mergeCell ref="H7:I7"/>
    <mergeCell ref="H8:I8"/>
    <mergeCell ref="H9:I9"/>
  </mergeCells>
  <pageMargins left="0.7" right="0.7" top="0.75" bottom="0.75" header="0.3" footer="0.3"/>
  <pageSetup scale="80" fitToHeight="0" orientation="portrait" horizontalDpi="360" verticalDpi="360" r:id="rId1"/>
  <headerFooter>
    <oddHeader>&amp;LDate: 
Investigators:&amp;RMinnesota Stream Quantification Tool 
Riparian Vegetation Form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zoomScaleNormal="100" workbookViewId="0"/>
  </sheetViews>
  <sheetFormatPr defaultRowHeight="15" x14ac:dyDescent="0.25"/>
  <cols>
    <col min="2" max="2" width="11.7109375" bestFit="1" customWidth="1"/>
    <col min="4" max="8" width="11.7109375" customWidth="1"/>
  </cols>
  <sheetData>
    <row r="1" spans="1:8" x14ac:dyDescent="0.25">
      <c r="A1" s="78" t="s">
        <v>152</v>
      </c>
      <c r="B1" s="79"/>
      <c r="C1" s="79"/>
      <c r="D1" s="80"/>
      <c r="E1" s="80"/>
      <c r="F1" s="81"/>
      <c r="G1" s="81"/>
      <c r="H1" s="82"/>
    </row>
    <row r="2" spans="1:8" x14ac:dyDescent="0.25">
      <c r="A2" s="83" t="s">
        <v>153</v>
      </c>
      <c r="B2" s="84"/>
      <c r="C2" s="84"/>
      <c r="D2" s="85"/>
      <c r="E2" s="85"/>
      <c r="F2" s="86"/>
      <c r="G2" s="86"/>
      <c r="H2" s="87"/>
    </row>
    <row r="3" spans="1:8" x14ac:dyDescent="0.25">
      <c r="A3" s="83" t="s">
        <v>154</v>
      </c>
      <c r="B3" s="84"/>
      <c r="C3" s="121"/>
      <c r="D3" s="85"/>
      <c r="E3" s="85"/>
      <c r="F3" s="86"/>
      <c r="G3" s="86"/>
      <c r="H3" s="87"/>
    </row>
    <row r="4" spans="1:8" x14ac:dyDescent="0.25">
      <c r="A4" s="88" t="s">
        <v>155</v>
      </c>
      <c r="B4" s="89"/>
      <c r="C4" s="89"/>
      <c r="D4" s="90"/>
      <c r="E4" s="90"/>
      <c r="F4" s="91"/>
      <c r="G4" s="91"/>
      <c r="H4" s="92"/>
    </row>
    <row r="5" spans="1:8" ht="15.75" thickBot="1" x14ac:dyDescent="0.3">
      <c r="A5" s="93" t="s">
        <v>156</v>
      </c>
      <c r="B5" s="94"/>
      <c r="C5" s="94"/>
      <c r="D5" s="95"/>
      <c r="E5" s="95"/>
      <c r="F5" s="96"/>
      <c r="G5" s="96"/>
      <c r="H5" s="97"/>
    </row>
    <row r="6" spans="1:8" ht="15.75" thickBot="1" x14ac:dyDescent="0.3"/>
    <row r="7" spans="1:8" ht="15.75" thickBot="1" x14ac:dyDescent="0.3">
      <c r="A7" s="53"/>
      <c r="B7" s="54"/>
      <c r="C7" s="54"/>
      <c r="D7" s="616" t="s">
        <v>157</v>
      </c>
      <c r="E7" s="617"/>
      <c r="F7" s="617"/>
      <c r="G7" s="614" t="s">
        <v>158</v>
      </c>
      <c r="H7" s="615"/>
    </row>
    <row r="8" spans="1:8" ht="15.75" thickBot="1" x14ac:dyDescent="0.3">
      <c r="A8" s="55" t="s">
        <v>159</v>
      </c>
      <c r="B8" s="56" t="s">
        <v>160</v>
      </c>
      <c r="C8" s="57" t="s">
        <v>161</v>
      </c>
      <c r="D8" s="58" t="s">
        <v>162</v>
      </c>
      <c r="E8" s="59" t="s">
        <v>163</v>
      </c>
      <c r="F8" s="98" t="s">
        <v>164</v>
      </c>
      <c r="G8" s="100" t="s">
        <v>165</v>
      </c>
      <c r="H8" s="101" t="s">
        <v>166</v>
      </c>
    </row>
    <row r="9" spans="1:8" ht="20.45" customHeight="1" thickBot="1" x14ac:dyDescent="0.3">
      <c r="A9" s="102"/>
      <c r="B9" s="103" t="s">
        <v>167</v>
      </c>
      <c r="C9" s="104" t="s">
        <v>168</v>
      </c>
      <c r="D9" s="122"/>
      <c r="E9" s="123"/>
      <c r="F9" s="99" t="s">
        <v>169</v>
      </c>
      <c r="G9" s="105" t="s">
        <v>169</v>
      </c>
      <c r="H9" s="106"/>
    </row>
    <row r="10" spans="1:8" ht="20.45" customHeight="1" thickTop="1" x14ac:dyDescent="0.25">
      <c r="A10" s="107"/>
      <c r="B10" s="61" t="s">
        <v>170</v>
      </c>
      <c r="C10" s="62" t="s">
        <v>171</v>
      </c>
      <c r="D10" s="124"/>
      <c r="E10" s="125"/>
      <c r="F10" s="63" t="s">
        <v>169</v>
      </c>
      <c r="G10" s="47" t="s">
        <v>169</v>
      </c>
      <c r="H10" s="108"/>
    </row>
    <row r="11" spans="1:8" ht="20.45" customHeight="1" x14ac:dyDescent="0.25">
      <c r="A11" s="109"/>
      <c r="B11" s="64" t="s">
        <v>172</v>
      </c>
      <c r="C11" s="65" t="s">
        <v>173</v>
      </c>
      <c r="D11" s="126"/>
      <c r="E11" s="124"/>
      <c r="F11" s="63" t="s">
        <v>169</v>
      </c>
      <c r="G11" s="47" t="s">
        <v>169</v>
      </c>
      <c r="H11" s="108"/>
    </row>
    <row r="12" spans="1:8" ht="20.45" customHeight="1" x14ac:dyDescent="0.25">
      <c r="A12" s="109"/>
      <c r="B12" s="64" t="s">
        <v>174</v>
      </c>
      <c r="C12" s="65" t="s">
        <v>175</v>
      </c>
      <c r="D12" s="126"/>
      <c r="E12" s="124"/>
      <c r="F12" s="63" t="s">
        <v>169</v>
      </c>
      <c r="G12" s="47" t="s">
        <v>169</v>
      </c>
      <c r="H12" s="108"/>
    </row>
    <row r="13" spans="1:8" ht="20.45" customHeight="1" x14ac:dyDescent="0.25">
      <c r="A13" s="109"/>
      <c r="B13" s="64" t="s">
        <v>176</v>
      </c>
      <c r="C13" s="65" t="s">
        <v>177</v>
      </c>
      <c r="D13" s="127"/>
      <c r="E13" s="127"/>
      <c r="F13" s="63" t="s">
        <v>169</v>
      </c>
      <c r="G13" s="47" t="s">
        <v>169</v>
      </c>
      <c r="H13" s="108"/>
    </row>
    <row r="14" spans="1:8" ht="20.45" customHeight="1" thickBot="1" x14ac:dyDescent="0.3">
      <c r="A14" s="110"/>
      <c r="B14" s="66" t="s">
        <v>178</v>
      </c>
      <c r="C14" s="67" t="s">
        <v>179</v>
      </c>
      <c r="D14" s="127"/>
      <c r="E14" s="127"/>
      <c r="F14" s="68" t="s">
        <v>169</v>
      </c>
      <c r="G14" s="117" t="s">
        <v>169</v>
      </c>
      <c r="H14" s="118"/>
    </row>
    <row r="15" spans="1:8" ht="20.45" customHeight="1" thickTop="1" x14ac:dyDescent="0.25">
      <c r="A15" s="107"/>
      <c r="B15" s="69" t="s">
        <v>170</v>
      </c>
      <c r="C15" s="70" t="s">
        <v>180</v>
      </c>
      <c r="D15" s="128"/>
      <c r="E15" s="128"/>
      <c r="F15" s="71" t="s">
        <v>169</v>
      </c>
      <c r="G15" s="115" t="s">
        <v>169</v>
      </c>
      <c r="H15" s="116"/>
    </row>
    <row r="16" spans="1:8" ht="20.45" customHeight="1" x14ac:dyDescent="0.25">
      <c r="A16" s="612"/>
      <c r="B16" s="72" t="s">
        <v>170</v>
      </c>
      <c r="C16" s="65" t="s">
        <v>181</v>
      </c>
      <c r="D16" s="126"/>
      <c r="E16" s="126"/>
      <c r="F16" s="73" t="s">
        <v>169</v>
      </c>
      <c r="G16" s="47" t="s">
        <v>169</v>
      </c>
      <c r="H16" s="108"/>
    </row>
    <row r="17" spans="1:8" ht="20.45" customHeight="1" x14ac:dyDescent="0.25">
      <c r="A17" s="612"/>
      <c r="B17" s="64" t="s">
        <v>172</v>
      </c>
      <c r="C17" s="65" t="s">
        <v>182</v>
      </c>
      <c r="D17" s="126"/>
      <c r="E17" s="126"/>
      <c r="F17" s="63" t="s">
        <v>169</v>
      </c>
      <c r="G17" s="47" t="s">
        <v>169</v>
      </c>
      <c r="H17" s="108"/>
    </row>
    <row r="18" spans="1:8" ht="20.45" customHeight="1" x14ac:dyDescent="0.25">
      <c r="A18" s="612"/>
      <c r="B18" s="64" t="s">
        <v>172</v>
      </c>
      <c r="C18" s="65" t="s">
        <v>183</v>
      </c>
      <c r="D18" s="126"/>
      <c r="E18" s="126"/>
      <c r="F18" s="63" t="s">
        <v>169</v>
      </c>
      <c r="G18" s="47" t="s">
        <v>169</v>
      </c>
      <c r="H18" s="108"/>
    </row>
    <row r="19" spans="1:8" ht="20.45" customHeight="1" x14ac:dyDescent="0.25">
      <c r="A19" s="612"/>
      <c r="B19" s="64" t="s">
        <v>174</v>
      </c>
      <c r="C19" s="65" t="s">
        <v>184</v>
      </c>
      <c r="D19" s="129"/>
      <c r="E19" s="126"/>
      <c r="F19" s="63" t="s">
        <v>169</v>
      </c>
      <c r="G19" s="47" t="s">
        <v>169</v>
      </c>
      <c r="H19" s="108"/>
    </row>
    <row r="20" spans="1:8" ht="20.45" customHeight="1" x14ac:dyDescent="0.25">
      <c r="A20" s="612"/>
      <c r="B20" s="64" t="s">
        <v>174</v>
      </c>
      <c r="C20" s="65" t="s">
        <v>185</v>
      </c>
      <c r="D20" s="129"/>
      <c r="E20" s="126"/>
      <c r="F20" s="63" t="s">
        <v>169</v>
      </c>
      <c r="G20" s="47" t="s">
        <v>169</v>
      </c>
      <c r="H20" s="108"/>
    </row>
    <row r="21" spans="1:8" ht="20.45" customHeight="1" x14ac:dyDescent="0.25">
      <c r="A21" s="612"/>
      <c r="B21" s="64" t="s">
        <v>176</v>
      </c>
      <c r="C21" s="65" t="s">
        <v>186</v>
      </c>
      <c r="D21" s="129"/>
      <c r="E21" s="126"/>
      <c r="F21" s="63" t="s">
        <v>169</v>
      </c>
      <c r="G21" s="47" t="s">
        <v>169</v>
      </c>
      <c r="H21" s="108"/>
    </row>
    <row r="22" spans="1:8" ht="20.45" customHeight="1" x14ac:dyDescent="0.25">
      <c r="A22" s="612"/>
      <c r="B22" s="64" t="s">
        <v>176</v>
      </c>
      <c r="C22" s="65" t="s">
        <v>187</v>
      </c>
      <c r="D22" s="129"/>
      <c r="E22" s="126"/>
      <c r="F22" s="63" t="s">
        <v>169</v>
      </c>
      <c r="G22" s="47" t="s">
        <v>169</v>
      </c>
      <c r="H22" s="108"/>
    </row>
    <row r="23" spans="1:8" ht="20.45" customHeight="1" x14ac:dyDescent="0.25">
      <c r="A23" s="612"/>
      <c r="B23" s="64" t="s">
        <v>178</v>
      </c>
      <c r="C23" s="65" t="s">
        <v>188</v>
      </c>
      <c r="D23" s="126"/>
      <c r="E23" s="126"/>
      <c r="F23" s="73" t="s">
        <v>169</v>
      </c>
      <c r="G23" s="47" t="s">
        <v>169</v>
      </c>
      <c r="H23" s="108"/>
    </row>
    <row r="24" spans="1:8" ht="20.45" customHeight="1" thickBot="1" x14ac:dyDescent="0.3">
      <c r="A24" s="613"/>
      <c r="B24" s="74" t="s">
        <v>178</v>
      </c>
      <c r="C24" s="60" t="s">
        <v>189</v>
      </c>
      <c r="D24" s="130"/>
      <c r="E24" s="130"/>
      <c r="F24" s="75" t="s">
        <v>169</v>
      </c>
      <c r="G24" s="117" t="s">
        <v>169</v>
      </c>
      <c r="H24" s="118"/>
    </row>
    <row r="25" spans="1:8" ht="20.45" customHeight="1" thickTop="1" x14ac:dyDescent="0.25">
      <c r="A25" s="611"/>
      <c r="B25" s="61" t="s">
        <v>190</v>
      </c>
      <c r="C25" s="62" t="s">
        <v>191</v>
      </c>
      <c r="D25" s="124"/>
      <c r="E25" s="124"/>
      <c r="F25" s="63" t="s">
        <v>169</v>
      </c>
      <c r="G25" s="115" t="s">
        <v>169</v>
      </c>
      <c r="H25" s="116"/>
    </row>
    <row r="26" spans="1:8" ht="20.45" customHeight="1" x14ac:dyDescent="0.25">
      <c r="A26" s="612"/>
      <c r="B26" s="64" t="s">
        <v>190</v>
      </c>
      <c r="C26" s="65" t="s">
        <v>192</v>
      </c>
      <c r="D26" s="126"/>
      <c r="E26" s="126"/>
      <c r="F26" s="63" t="s">
        <v>169</v>
      </c>
      <c r="G26" s="47" t="s">
        <v>169</v>
      </c>
      <c r="H26" s="108"/>
    </row>
    <row r="27" spans="1:8" ht="20.45" customHeight="1" x14ac:dyDescent="0.25">
      <c r="A27" s="612"/>
      <c r="B27" s="64" t="s">
        <v>193</v>
      </c>
      <c r="C27" s="65" t="s">
        <v>194</v>
      </c>
      <c r="D27" s="126"/>
      <c r="E27" s="126"/>
      <c r="F27" s="63" t="s">
        <v>169</v>
      </c>
      <c r="G27" s="47" t="s">
        <v>169</v>
      </c>
      <c r="H27" s="108"/>
    </row>
    <row r="28" spans="1:8" ht="20.45" customHeight="1" thickBot="1" x14ac:dyDescent="0.3">
      <c r="A28" s="613"/>
      <c r="B28" s="66" t="s">
        <v>193</v>
      </c>
      <c r="C28" s="76" t="s">
        <v>195</v>
      </c>
      <c r="D28" s="130"/>
      <c r="E28" s="130"/>
      <c r="F28" s="77" t="s">
        <v>169</v>
      </c>
      <c r="G28" s="117" t="s">
        <v>169</v>
      </c>
      <c r="H28" s="118"/>
    </row>
    <row r="29" spans="1:8" ht="20.45" customHeight="1" thickTop="1" x14ac:dyDescent="0.25">
      <c r="A29" s="611"/>
      <c r="B29" s="61" t="s">
        <v>190</v>
      </c>
      <c r="C29" s="62" t="s">
        <v>196</v>
      </c>
      <c r="D29" s="131"/>
      <c r="E29" s="124"/>
      <c r="F29" s="63" t="s">
        <v>169</v>
      </c>
      <c r="G29" s="115" t="s">
        <v>169</v>
      </c>
      <c r="H29" s="116"/>
    </row>
    <row r="30" spans="1:8" ht="20.45" customHeight="1" x14ac:dyDescent="0.25">
      <c r="A30" s="612"/>
      <c r="B30" s="64" t="s">
        <v>190</v>
      </c>
      <c r="C30" s="65" t="s">
        <v>197</v>
      </c>
      <c r="D30" s="129"/>
      <c r="E30" s="126"/>
      <c r="F30" s="63" t="s">
        <v>169</v>
      </c>
      <c r="G30" s="47" t="s">
        <v>169</v>
      </c>
      <c r="H30" s="108"/>
    </row>
    <row r="31" spans="1:8" ht="20.45" customHeight="1" x14ac:dyDescent="0.25">
      <c r="A31" s="612"/>
      <c r="B31" s="64" t="s">
        <v>174</v>
      </c>
      <c r="C31" s="65" t="s">
        <v>198</v>
      </c>
      <c r="D31" s="129"/>
      <c r="E31" s="126"/>
      <c r="F31" s="63" t="s">
        <v>169</v>
      </c>
      <c r="G31" s="47" t="s">
        <v>169</v>
      </c>
      <c r="H31" s="108"/>
    </row>
    <row r="32" spans="1:8" ht="20.45" customHeight="1" thickBot="1" x14ac:dyDescent="0.3">
      <c r="A32" s="613"/>
      <c r="B32" s="66" t="s">
        <v>199</v>
      </c>
      <c r="C32" s="76" t="s">
        <v>200</v>
      </c>
      <c r="D32" s="132"/>
      <c r="E32" s="130"/>
      <c r="F32" s="77" t="s">
        <v>169</v>
      </c>
      <c r="G32" s="117" t="s">
        <v>169</v>
      </c>
      <c r="H32" s="118"/>
    </row>
    <row r="33" spans="1:8" ht="20.45" customHeight="1" thickTop="1" thickBot="1" x14ac:dyDescent="0.3">
      <c r="A33" s="111"/>
      <c r="B33" s="112" t="s">
        <v>201</v>
      </c>
      <c r="C33" s="113" t="s">
        <v>202</v>
      </c>
      <c r="D33" s="133"/>
      <c r="E33" s="134"/>
      <c r="F33" s="114" t="s">
        <v>169</v>
      </c>
      <c r="G33" s="119" t="s">
        <v>169</v>
      </c>
      <c r="H33" s="120"/>
    </row>
    <row r="34" spans="1:8" x14ac:dyDescent="0.25">
      <c r="A34" t="s">
        <v>203</v>
      </c>
    </row>
  </sheetData>
  <mergeCells count="5">
    <mergeCell ref="A25:A28"/>
    <mergeCell ref="A29:A32"/>
    <mergeCell ref="G7:H7"/>
    <mergeCell ref="D7:F7"/>
    <mergeCell ref="A16:A24"/>
  </mergeCells>
  <pageMargins left="0.7" right="0.7" top="0.75" bottom="0.75" header="0.3" footer="0.3"/>
  <pageSetup orientation="portrait" r:id="rId1"/>
  <headerFooter>
    <oddHeader>&amp;C&amp;"-,Bold"&amp;14PEBBLE COUNT DATA SHEET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39554-77B3-402D-8782-EA24B596A0B8}">
  <dimension ref="A1:GU34"/>
  <sheetViews>
    <sheetView zoomScaleNormal="100" workbookViewId="0"/>
  </sheetViews>
  <sheetFormatPr defaultRowHeight="15" x14ac:dyDescent="0.25"/>
  <cols>
    <col min="6" max="6" width="10.42578125" customWidth="1"/>
    <col min="7" max="7" width="8.42578125" customWidth="1"/>
    <col min="8" max="8" width="9" customWidth="1"/>
    <col min="9" max="10" width="8.28515625" customWidth="1"/>
    <col min="11" max="203" width="9.140625" style="275"/>
  </cols>
  <sheetData>
    <row r="1" spans="1:203" x14ac:dyDescent="0.25">
      <c r="A1" t="s">
        <v>99</v>
      </c>
      <c r="J1" s="135"/>
    </row>
    <row r="2" spans="1:203" x14ac:dyDescent="0.25">
      <c r="A2" t="s">
        <v>362</v>
      </c>
      <c r="J2" s="135"/>
    </row>
    <row r="3" spans="1:203" ht="10.5" customHeight="1" thickBot="1" x14ac:dyDescent="0.3">
      <c r="A3" s="2"/>
      <c r="B3" s="251"/>
      <c r="C3" s="251"/>
      <c r="D3" s="251"/>
      <c r="E3" s="251"/>
      <c r="F3" s="251"/>
      <c r="G3" s="251"/>
      <c r="H3" s="145"/>
      <c r="I3" s="145"/>
      <c r="J3" s="145"/>
    </row>
    <row r="4" spans="1:203" ht="10.5" customHeight="1" thickTop="1" x14ac:dyDescent="0.25">
      <c r="A4" s="218"/>
      <c r="B4" s="218"/>
      <c r="C4" s="219"/>
      <c r="D4" s="219"/>
      <c r="E4" s="36"/>
      <c r="F4" s="1"/>
      <c r="G4" s="1"/>
      <c r="H4" s="1"/>
      <c r="I4" s="1"/>
      <c r="J4" s="1"/>
    </row>
    <row r="5" spans="1:203" s="226" customFormat="1" ht="16.5" thickBot="1" x14ac:dyDescent="0.3">
      <c r="A5" s="622" t="s">
        <v>417</v>
      </c>
      <c r="B5" s="622"/>
      <c r="C5" s="622"/>
      <c r="D5" s="622"/>
      <c r="E5" s="257" t="s">
        <v>368</v>
      </c>
      <c r="F5" s="257" t="s">
        <v>369</v>
      </c>
      <c r="G5" s="258"/>
      <c r="H5" s="259"/>
      <c r="I5" s="259"/>
      <c r="J5" s="260"/>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c r="FG5" s="275"/>
      <c r="FH5" s="275"/>
      <c r="FI5" s="275"/>
      <c r="FJ5" s="275"/>
      <c r="FK5" s="275"/>
      <c r="FL5" s="275"/>
      <c r="FM5" s="275"/>
      <c r="FN5" s="275"/>
      <c r="FO5" s="275"/>
      <c r="FP5" s="275"/>
      <c r="FQ5" s="275"/>
      <c r="FR5" s="275"/>
      <c r="FS5" s="275"/>
      <c r="FT5" s="275"/>
      <c r="FU5" s="275"/>
      <c r="FV5" s="275"/>
      <c r="FW5" s="275"/>
      <c r="FX5" s="275"/>
      <c r="FY5" s="275"/>
      <c r="FZ5" s="275"/>
      <c r="GA5" s="275"/>
      <c r="GB5" s="275"/>
      <c r="GC5" s="275"/>
      <c r="GD5" s="275"/>
      <c r="GE5" s="275"/>
      <c r="GF5" s="275"/>
      <c r="GG5" s="275"/>
      <c r="GH5" s="275"/>
      <c r="GI5" s="275"/>
      <c r="GJ5" s="275"/>
      <c r="GK5" s="275"/>
      <c r="GL5" s="275"/>
      <c r="GM5" s="275"/>
      <c r="GN5" s="275"/>
      <c r="GO5" s="275"/>
      <c r="GP5" s="275"/>
      <c r="GQ5" s="275"/>
      <c r="GR5" s="275"/>
      <c r="GS5" s="275"/>
      <c r="GT5" s="275"/>
      <c r="GU5" s="275"/>
    </row>
    <row r="6" spans="1:203" ht="16.5" thickTop="1" x14ac:dyDescent="0.25">
      <c r="A6" s="623" t="s">
        <v>414</v>
      </c>
      <c r="B6" s="624"/>
      <c r="C6" s="624"/>
      <c r="D6" s="625"/>
      <c r="E6" s="36"/>
      <c r="F6" s="548" t="s">
        <v>418</v>
      </c>
      <c r="G6" s="548"/>
      <c r="H6" s="219" t="s">
        <v>427</v>
      </c>
      <c r="I6" s="548" t="s">
        <v>419</v>
      </c>
      <c r="J6" s="548"/>
    </row>
    <row r="7" spans="1:203" ht="15.75" customHeight="1" x14ac:dyDescent="0.25">
      <c r="A7" s="619" t="s">
        <v>415</v>
      </c>
      <c r="B7" s="620"/>
      <c r="C7" s="620"/>
      <c r="D7" s="621"/>
      <c r="E7" s="36"/>
      <c r="F7" s="548" t="s">
        <v>428</v>
      </c>
      <c r="G7" s="548"/>
      <c r="H7" s="219" t="s">
        <v>429</v>
      </c>
      <c r="I7" s="548" t="s">
        <v>419</v>
      </c>
      <c r="J7" s="548"/>
    </row>
    <row r="8" spans="1:203" ht="15.75" customHeight="1" x14ac:dyDescent="0.25">
      <c r="F8" s="232"/>
      <c r="G8" s="232"/>
      <c r="H8" s="231"/>
      <c r="I8" s="231"/>
      <c r="J8" s="1"/>
    </row>
    <row r="9" spans="1:203" ht="10.5" customHeight="1" x14ac:dyDescent="0.25">
      <c r="A9" s="218"/>
      <c r="B9" s="218"/>
      <c r="C9" s="219"/>
      <c r="D9" s="219"/>
      <c r="E9" s="36"/>
      <c r="F9" s="1"/>
      <c r="G9" s="1"/>
      <c r="H9" s="1"/>
      <c r="I9" s="1"/>
      <c r="J9" s="1"/>
    </row>
    <row r="10" spans="1:203" x14ac:dyDescent="0.25">
      <c r="A10" s="618" t="s">
        <v>416</v>
      </c>
      <c r="B10" s="618"/>
      <c r="C10" s="618"/>
      <c r="D10" s="618"/>
      <c r="E10" s="618"/>
      <c r="F10" s="618"/>
      <c r="G10" s="618"/>
      <c r="H10" s="618"/>
      <c r="I10" s="618"/>
      <c r="J10" s="618"/>
    </row>
    <row r="11" spans="1:203" x14ac:dyDescent="0.25">
      <c r="A11" s="618"/>
      <c r="B11" s="618"/>
      <c r="C11" s="618"/>
      <c r="D11" s="618"/>
      <c r="E11" s="618"/>
      <c r="F11" s="618"/>
      <c r="G11" s="618"/>
      <c r="H11" s="618"/>
      <c r="I11" s="618"/>
      <c r="J11" s="618"/>
    </row>
    <row r="12" spans="1:203" x14ac:dyDescent="0.25">
      <c r="A12" s="618"/>
      <c r="B12" s="618"/>
      <c r="C12" s="618"/>
      <c r="D12" s="618"/>
      <c r="E12" s="618"/>
      <c r="F12" s="618"/>
      <c r="G12" s="618"/>
      <c r="H12" s="618"/>
      <c r="I12" s="618"/>
      <c r="J12" s="618"/>
    </row>
    <row r="13" spans="1:203" x14ac:dyDescent="0.25">
      <c r="A13" s="618"/>
      <c r="B13" s="618"/>
      <c r="C13" s="618"/>
      <c r="D13" s="618"/>
      <c r="E13" s="618"/>
      <c r="F13" s="618"/>
      <c r="G13" s="618"/>
      <c r="H13" s="618"/>
      <c r="I13" s="618"/>
      <c r="J13" s="618"/>
    </row>
    <row r="14" spans="1:203" ht="16.5" customHeight="1" x14ac:dyDescent="0.25">
      <c r="A14" s="150"/>
      <c r="B14" s="150"/>
      <c r="C14" s="150"/>
      <c r="D14" s="150"/>
      <c r="E14" s="150"/>
      <c r="F14" s="150"/>
      <c r="G14" s="238"/>
      <c r="H14" s="238"/>
      <c r="I14" s="238"/>
      <c r="J14" s="238"/>
    </row>
    <row r="15" spans="1:203" ht="6.75" customHeight="1" thickBot="1" x14ac:dyDescent="0.3">
      <c r="A15" s="211"/>
      <c r="B15" s="211"/>
      <c r="C15" s="211"/>
      <c r="D15" s="211"/>
      <c r="E15" s="211"/>
      <c r="F15" s="211"/>
      <c r="G15" s="264"/>
      <c r="H15" s="264"/>
      <c r="I15" s="264"/>
      <c r="J15" s="264"/>
    </row>
    <row r="16" spans="1:203" ht="16.5" thickTop="1" thickBot="1" x14ac:dyDescent="0.3">
      <c r="A16" s="211"/>
      <c r="B16" s="211"/>
      <c r="C16" s="211"/>
      <c r="D16" s="211"/>
      <c r="E16" s="211"/>
      <c r="F16" s="211"/>
      <c r="G16" s="211"/>
      <c r="H16" s="211"/>
      <c r="I16" s="211"/>
      <c r="J16" s="211"/>
    </row>
    <row r="17" spans="1:10" ht="16.5" thickTop="1" x14ac:dyDescent="0.25">
      <c r="A17" s="261" t="s">
        <v>459</v>
      </c>
      <c r="B17" s="262"/>
      <c r="C17" s="257"/>
      <c r="D17" s="257"/>
      <c r="E17" s="265" t="s">
        <v>460</v>
      </c>
      <c r="F17" s="257"/>
      <c r="G17" s="263"/>
      <c r="H17" s="263"/>
      <c r="I17" s="263"/>
      <c r="J17" s="263"/>
    </row>
    <row r="18" spans="1:10" ht="15.75" x14ac:dyDescent="0.25">
      <c r="A18" s="619" t="s">
        <v>461</v>
      </c>
      <c r="B18" s="620"/>
      <c r="C18" s="620"/>
      <c r="D18" s="621"/>
      <c r="E18" s="36"/>
      <c r="F18" s="232"/>
      <c r="G18" s="232"/>
      <c r="H18" s="231"/>
      <c r="I18" s="231"/>
      <c r="J18" s="1"/>
    </row>
    <row r="19" spans="1:10" ht="15.75" customHeight="1" x14ac:dyDescent="0.25">
      <c r="A19" s="254"/>
      <c r="B19" s="254"/>
      <c r="E19" s="219"/>
      <c r="F19" s="232"/>
      <c r="G19" s="232"/>
      <c r="H19" s="231"/>
      <c r="I19" s="231"/>
      <c r="J19" s="1"/>
    </row>
    <row r="20" spans="1:10" ht="10.5" customHeight="1" x14ac:dyDescent="0.25">
      <c r="A20" s="218"/>
      <c r="B20" s="218"/>
      <c r="C20" s="548"/>
      <c r="D20" s="548"/>
      <c r="E20" s="36"/>
      <c r="F20" s="1"/>
      <c r="G20" s="232"/>
      <c r="H20" s="1"/>
      <c r="I20" s="1"/>
      <c r="J20" s="1"/>
    </row>
    <row r="21" spans="1:10" x14ac:dyDescent="0.25">
      <c r="A21" s="618" t="s">
        <v>424</v>
      </c>
      <c r="B21" s="618"/>
      <c r="C21" s="618"/>
      <c r="D21" s="618"/>
      <c r="E21" s="618"/>
      <c r="F21" s="618"/>
      <c r="G21" s="618"/>
      <c r="H21" s="618"/>
      <c r="I21" s="618"/>
      <c r="J21" s="618"/>
    </row>
    <row r="22" spans="1:10" x14ac:dyDescent="0.25">
      <c r="A22" s="618"/>
      <c r="B22" s="618"/>
      <c r="C22" s="618"/>
      <c r="D22" s="618"/>
      <c r="E22" s="618"/>
      <c r="F22" s="618"/>
      <c r="G22" s="618"/>
      <c r="H22" s="618"/>
      <c r="I22" s="618"/>
      <c r="J22" s="618"/>
    </row>
    <row r="23" spans="1:10" x14ac:dyDescent="0.25">
      <c r="A23" s="618"/>
      <c r="B23" s="618"/>
      <c r="C23" s="618"/>
      <c r="D23" s="618"/>
      <c r="E23" s="618"/>
      <c r="F23" s="618"/>
      <c r="G23" s="618"/>
      <c r="H23" s="618"/>
      <c r="I23" s="618"/>
      <c r="J23" s="618"/>
    </row>
    <row r="24" spans="1:10" x14ac:dyDescent="0.25">
      <c r="A24" s="618"/>
      <c r="B24" s="618"/>
      <c r="C24" s="618"/>
      <c r="D24" s="618"/>
      <c r="E24" s="618"/>
      <c r="F24" s="618"/>
      <c r="G24" s="618"/>
      <c r="H24" s="618"/>
      <c r="I24" s="618"/>
      <c r="J24" s="618"/>
    </row>
    <row r="26" spans="1:10" ht="15.75" x14ac:dyDescent="0.25">
      <c r="A26" s="261" t="s">
        <v>421</v>
      </c>
      <c r="B26" s="262"/>
      <c r="C26" s="257"/>
      <c r="D26" s="257"/>
      <c r="E26" s="265" t="s">
        <v>420</v>
      </c>
      <c r="F26" s="257"/>
      <c r="G26" s="263"/>
      <c r="H26" s="263"/>
      <c r="I26" s="263"/>
      <c r="J26" s="263"/>
    </row>
    <row r="27" spans="1:10" ht="15.75" x14ac:dyDescent="0.25">
      <c r="A27" s="623" t="s">
        <v>414</v>
      </c>
      <c r="B27" s="624"/>
      <c r="C27" s="624"/>
      <c r="D27" s="625"/>
      <c r="E27" s="36"/>
      <c r="F27" s="32"/>
      <c r="G27" s="32"/>
      <c r="H27" s="32"/>
      <c r="I27" s="32"/>
      <c r="J27" s="1"/>
    </row>
    <row r="28" spans="1:10" ht="15.75" x14ac:dyDescent="0.25">
      <c r="A28" s="619" t="s">
        <v>415</v>
      </c>
      <c r="B28" s="620"/>
      <c r="C28" s="620"/>
      <c r="D28" s="621"/>
      <c r="E28" s="36"/>
      <c r="F28" s="273"/>
      <c r="G28" s="273"/>
      <c r="H28" s="231"/>
      <c r="I28" s="231"/>
      <c r="J28" s="1"/>
    </row>
    <row r="29" spans="1:10" ht="15.75" customHeight="1" x14ac:dyDescent="0.25">
      <c r="A29" s="254" t="s">
        <v>422</v>
      </c>
      <c r="B29" s="254"/>
      <c r="E29" s="272" t="s">
        <v>423</v>
      </c>
      <c r="F29" s="273"/>
      <c r="G29" s="273"/>
      <c r="H29" s="231"/>
      <c r="I29" s="231"/>
      <c r="J29" s="1"/>
    </row>
    <row r="30" spans="1:10" ht="10.5" customHeight="1" x14ac:dyDescent="0.25">
      <c r="A30" s="271"/>
      <c r="B30" s="271"/>
      <c r="C30" s="548"/>
      <c r="D30" s="548"/>
      <c r="E30" s="36"/>
      <c r="F30" s="1"/>
      <c r="G30" s="273"/>
      <c r="H30" s="1"/>
      <c r="I30" s="1"/>
      <c r="J30" s="1"/>
    </row>
    <row r="31" spans="1:10" x14ac:dyDescent="0.25">
      <c r="A31" s="618" t="s">
        <v>424</v>
      </c>
      <c r="B31" s="618"/>
      <c r="C31" s="618"/>
      <c r="D31" s="618"/>
      <c r="E31" s="618"/>
      <c r="F31" s="618"/>
      <c r="G31" s="618"/>
      <c r="H31" s="618"/>
      <c r="I31" s="618"/>
      <c r="J31" s="618"/>
    </row>
    <row r="32" spans="1:10" x14ac:dyDescent="0.25">
      <c r="A32" s="618"/>
      <c r="B32" s="618"/>
      <c r="C32" s="618"/>
      <c r="D32" s="618"/>
      <c r="E32" s="618"/>
      <c r="F32" s="618"/>
      <c r="G32" s="618"/>
      <c r="H32" s="618"/>
      <c r="I32" s="618"/>
      <c r="J32" s="618"/>
    </row>
    <row r="33" spans="1:10" x14ac:dyDescent="0.25">
      <c r="A33" s="618"/>
      <c r="B33" s="618"/>
      <c r="C33" s="618"/>
      <c r="D33" s="618"/>
      <c r="E33" s="618"/>
      <c r="F33" s="618"/>
      <c r="G33" s="618"/>
      <c r="H33" s="618"/>
      <c r="I33" s="618"/>
      <c r="J33" s="618"/>
    </row>
    <row r="34" spans="1:10" x14ac:dyDescent="0.25">
      <c r="A34" s="618"/>
      <c r="B34" s="618"/>
      <c r="C34" s="618"/>
      <c r="D34" s="618"/>
      <c r="E34" s="618"/>
      <c r="F34" s="618"/>
      <c r="G34" s="618"/>
      <c r="H34" s="618"/>
      <c r="I34" s="618"/>
      <c r="J34" s="618"/>
    </row>
  </sheetData>
  <mergeCells count="15">
    <mergeCell ref="A28:D28"/>
    <mergeCell ref="C30:D30"/>
    <mergeCell ref="A31:J34"/>
    <mergeCell ref="C20:D20"/>
    <mergeCell ref="A21:J24"/>
    <mergeCell ref="A5:D5"/>
    <mergeCell ref="A6:D6"/>
    <mergeCell ref="A7:D7"/>
    <mergeCell ref="F6:G6"/>
    <mergeCell ref="A27:D27"/>
    <mergeCell ref="I6:J6"/>
    <mergeCell ref="A10:J13"/>
    <mergeCell ref="F7:G7"/>
    <mergeCell ref="I7:J7"/>
    <mergeCell ref="A18:D18"/>
  </mergeCells>
  <pageMargins left="0.7" right="0.7" top="0.75" bottom="0.75" header="0.3" footer="0.3"/>
  <pageSetup orientation="portrait" r:id="rId1"/>
  <headerFooter>
    <oddHeader>&amp;LDate: 
Investigators:&amp;R&amp;"-,Bold"Minnesota Stream Quantification Tool 
Sensor Log</oddHeader>
    <oddFooter>&amp;C&amp;"-,Bold"&amp;13&amp;KFF0000ALSO IDENTIFY ALL SENSOR LOCATIONS ON SUB-REACH SKETCH ON PROJECT REACH FORM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9"/>
  <sheetViews>
    <sheetView zoomScaleNormal="100" zoomScaleSheetLayoutView="100" workbookViewId="0"/>
  </sheetViews>
  <sheetFormatPr defaultColWidth="8.85546875" defaultRowHeight="15" x14ac:dyDescent="0.25"/>
  <cols>
    <col min="1" max="1" width="3.7109375" style="1" customWidth="1"/>
    <col min="2" max="2" width="27.7109375" style="1" customWidth="1"/>
    <col min="3" max="10" width="7.42578125" style="1" customWidth="1"/>
    <col min="11" max="12" width="8.85546875" style="1"/>
    <col min="13" max="13" width="10.28515625" style="1" customWidth="1"/>
    <col min="14" max="15" width="8.85546875" style="1"/>
    <col min="16" max="16" width="9.85546875" style="1" customWidth="1"/>
    <col min="17" max="16384" width="8.85546875" style="1"/>
  </cols>
  <sheetData>
    <row r="1" spans="1:10" ht="15.75" customHeight="1" thickBot="1" x14ac:dyDescent="0.3">
      <c r="A1" s="2" t="s">
        <v>25</v>
      </c>
      <c r="B1" s="416" t="s">
        <v>78</v>
      </c>
      <c r="C1" s="416"/>
      <c r="D1" s="416"/>
      <c r="E1" s="416"/>
      <c r="F1" s="416"/>
      <c r="G1" s="416"/>
      <c r="H1" s="416"/>
      <c r="I1" s="416"/>
      <c r="J1" s="416"/>
    </row>
    <row r="2" spans="1:10" ht="15.75" thickTop="1" x14ac:dyDescent="0.25">
      <c r="B2" s="3" t="s">
        <v>18</v>
      </c>
      <c r="C2" s="465"/>
      <c r="D2" s="466"/>
      <c r="E2" s="467"/>
    </row>
    <row r="3" spans="1:10" x14ac:dyDescent="0.25">
      <c r="B3" s="4" t="s">
        <v>19</v>
      </c>
      <c r="C3" s="468"/>
      <c r="D3" s="469"/>
      <c r="E3" s="470"/>
    </row>
    <row r="4" spans="1:10" x14ac:dyDescent="0.25">
      <c r="B4" s="255" t="s">
        <v>24</v>
      </c>
      <c r="C4" s="471"/>
      <c r="D4" s="471"/>
      <c r="E4" s="471"/>
    </row>
    <row r="5" spans="1:10" x14ac:dyDescent="0.25">
      <c r="B5" s="385" t="s">
        <v>514</v>
      </c>
      <c r="C5" s="471"/>
      <c r="D5" s="471"/>
      <c r="E5" s="471"/>
      <c r="G5" s="460" t="s">
        <v>23</v>
      </c>
      <c r="H5" s="461"/>
    </row>
    <row r="6" spans="1:10" x14ac:dyDescent="0.25">
      <c r="B6" s="385" t="s">
        <v>515</v>
      </c>
      <c r="C6" s="471"/>
      <c r="D6" s="471"/>
      <c r="E6" s="471"/>
      <c r="G6" s="462" t="s">
        <v>21</v>
      </c>
      <c r="H6" s="463"/>
    </row>
    <row r="7" spans="1:10" x14ac:dyDescent="0.25">
      <c r="B7" s="39" t="s">
        <v>94</v>
      </c>
      <c r="C7" s="472"/>
      <c r="D7" s="472"/>
      <c r="E7" s="472"/>
      <c r="G7" s="406" t="s">
        <v>20</v>
      </c>
      <c r="H7" s="408"/>
    </row>
    <row r="8" spans="1:10" x14ac:dyDescent="0.25">
      <c r="B8" s="39" t="s">
        <v>425</v>
      </c>
      <c r="C8" s="454"/>
      <c r="D8" s="454"/>
      <c r="E8" s="454"/>
      <c r="G8" s="464" t="s">
        <v>22</v>
      </c>
      <c r="H8" s="464"/>
    </row>
    <row r="9" spans="1:10" x14ac:dyDescent="0.25">
      <c r="B9" s="39" t="s">
        <v>70</v>
      </c>
      <c r="C9" s="454"/>
      <c r="D9" s="454"/>
      <c r="E9" s="454"/>
    </row>
    <row r="10" spans="1:10" x14ac:dyDescent="0.25">
      <c r="B10" s="39" t="s">
        <v>407</v>
      </c>
      <c r="C10" s="454"/>
      <c r="D10" s="454"/>
      <c r="E10" s="454"/>
    </row>
    <row r="11" spans="1:10" ht="11.25" customHeight="1" x14ac:dyDescent="0.25"/>
    <row r="12" spans="1:10" ht="16.5" thickBot="1" x14ac:dyDescent="0.3">
      <c r="A12" s="2" t="s">
        <v>53</v>
      </c>
      <c r="B12" s="416" t="s">
        <v>52</v>
      </c>
      <c r="C12" s="416"/>
      <c r="D12" s="416"/>
      <c r="E12" s="416"/>
      <c r="F12" s="416"/>
      <c r="G12" s="416"/>
      <c r="H12" s="416"/>
      <c r="I12" s="416"/>
      <c r="J12" s="416"/>
    </row>
    <row r="13" spans="1:10" ht="21.6" customHeight="1" thickTop="1" x14ac:dyDescent="0.25">
      <c r="A13" s="422" t="s">
        <v>54</v>
      </c>
      <c r="B13" s="433" t="s">
        <v>56</v>
      </c>
      <c r="C13" s="434"/>
      <c r="D13" s="141"/>
      <c r="E13" s="141"/>
      <c r="F13" s="6"/>
      <c r="G13" s="6"/>
      <c r="H13" s="6"/>
      <c r="I13" s="6"/>
      <c r="J13" s="6"/>
    </row>
    <row r="14" spans="1:10" ht="21.6" customHeight="1" x14ac:dyDescent="0.25">
      <c r="A14" s="422"/>
      <c r="B14" s="435"/>
      <c r="C14" s="436"/>
      <c r="D14" s="139"/>
      <c r="E14" s="139"/>
      <c r="F14" s="139"/>
      <c r="G14" s="139"/>
      <c r="H14" s="139"/>
      <c r="I14" s="139"/>
      <c r="J14" s="139"/>
    </row>
    <row r="15" spans="1:10" ht="32.450000000000003" customHeight="1" x14ac:dyDescent="0.25">
      <c r="A15" s="422"/>
      <c r="B15" s="424" t="s">
        <v>55</v>
      </c>
      <c r="C15" s="424"/>
      <c r="D15" s="424"/>
      <c r="E15" s="12"/>
      <c r="F15" s="138"/>
      <c r="G15" s="138"/>
      <c r="H15" s="138"/>
      <c r="I15" s="138"/>
      <c r="J15" s="138"/>
    </row>
    <row r="16" spans="1:10" ht="8.4499999999999993" customHeight="1" x14ac:dyDescent="0.25">
      <c r="A16" s="5"/>
      <c r="B16" s="140"/>
      <c r="C16" s="140"/>
      <c r="D16" s="140"/>
      <c r="E16" s="147"/>
      <c r="F16" s="138"/>
      <c r="G16" s="138"/>
      <c r="H16" s="138"/>
      <c r="I16" s="138"/>
      <c r="J16" s="138"/>
    </row>
    <row r="17" spans="1:10" ht="21.6" customHeight="1" x14ac:dyDescent="0.25">
      <c r="A17" s="422" t="s">
        <v>49</v>
      </c>
      <c r="B17" s="456" t="s">
        <v>48</v>
      </c>
      <c r="C17" s="457"/>
      <c r="D17" s="458"/>
      <c r="E17" s="428"/>
      <c r="F17" s="428"/>
      <c r="G17" s="428"/>
      <c r="H17" s="428"/>
      <c r="I17" s="428"/>
      <c r="J17" s="428"/>
    </row>
    <row r="18" spans="1:10" ht="21.6" customHeight="1" x14ac:dyDescent="0.25">
      <c r="A18" s="422"/>
      <c r="B18" s="459" t="s">
        <v>50</v>
      </c>
      <c r="C18" s="459"/>
      <c r="D18" s="459"/>
      <c r="E18" s="209" t="str">
        <f>IFERROR((1000/C7)*(E17),"")</f>
        <v/>
      </c>
      <c r="F18" s="8"/>
      <c r="G18" s="8"/>
      <c r="H18" s="8"/>
      <c r="I18" s="8"/>
      <c r="J18" s="8"/>
    </row>
    <row r="19" spans="1:10" ht="8.4499999999999993" customHeight="1" x14ac:dyDescent="0.25">
      <c r="A19" s="5"/>
      <c r="B19" s="140"/>
      <c r="C19" s="140"/>
      <c r="D19" s="140"/>
      <c r="E19" s="142"/>
      <c r="F19" s="138"/>
      <c r="G19" s="138"/>
      <c r="H19" s="138"/>
      <c r="I19" s="138"/>
      <c r="J19" s="138"/>
    </row>
    <row r="20" spans="1:10" ht="21.6" customHeight="1" x14ac:dyDescent="0.25">
      <c r="A20" s="423" t="s">
        <v>304</v>
      </c>
      <c r="B20" s="429" t="s">
        <v>306</v>
      </c>
      <c r="C20" s="430"/>
      <c r="D20" s="431"/>
      <c r="E20" s="25"/>
      <c r="F20" s="25"/>
      <c r="G20" s="25"/>
      <c r="H20" s="25"/>
      <c r="I20" s="25"/>
      <c r="J20" s="25"/>
    </row>
    <row r="21" spans="1:10" ht="21.6" customHeight="1" x14ac:dyDescent="0.25">
      <c r="A21" s="423"/>
      <c r="B21" s="40" t="s">
        <v>305</v>
      </c>
      <c r="C21" s="432" t="str">
        <f>IF(E20="","",SUM(E20:J21))</f>
        <v/>
      </c>
      <c r="D21" s="432"/>
      <c r="E21" s="25"/>
      <c r="F21" s="25"/>
      <c r="G21" s="25"/>
      <c r="H21" s="25"/>
      <c r="I21" s="25"/>
      <c r="J21" s="25"/>
    </row>
    <row r="22" spans="1:10" ht="21.6" customHeight="1" x14ac:dyDescent="0.25">
      <c r="A22" s="423"/>
      <c r="B22" s="212" t="s">
        <v>307</v>
      </c>
      <c r="C22" s="473" t="str">
        <f>IFERROR(C21/(2*C7),"")</f>
        <v/>
      </c>
      <c r="D22" s="473"/>
      <c r="E22" s="26"/>
      <c r="F22" s="26"/>
      <c r="G22" s="26"/>
      <c r="H22" s="26"/>
      <c r="I22" s="26"/>
      <c r="J22" s="26"/>
    </row>
    <row r="23" spans="1:10" ht="8.4499999999999993" customHeight="1" x14ac:dyDescent="0.25">
      <c r="A23" s="5"/>
      <c r="B23" s="140"/>
      <c r="C23" s="140"/>
      <c r="D23" s="140"/>
      <c r="E23" s="213"/>
      <c r="F23" s="138"/>
      <c r="G23" s="138"/>
      <c r="H23" s="138"/>
      <c r="I23" s="138"/>
      <c r="J23" s="138"/>
    </row>
    <row r="24" spans="1:10" ht="8.4499999999999993" customHeight="1" x14ac:dyDescent="0.25">
      <c r="A24" s="5"/>
      <c r="B24" s="140"/>
      <c r="C24" s="140"/>
      <c r="D24" s="140"/>
      <c r="E24" s="213"/>
      <c r="F24" s="138"/>
      <c r="G24" s="138"/>
      <c r="H24" s="138"/>
      <c r="I24" s="138"/>
      <c r="J24" s="138"/>
    </row>
    <row r="25" spans="1:10" ht="21.6" customHeight="1" x14ac:dyDescent="0.25">
      <c r="A25" s="423" t="s">
        <v>29</v>
      </c>
      <c r="B25" s="215" t="s">
        <v>212</v>
      </c>
      <c r="C25" s="406"/>
      <c r="D25" s="407"/>
      <c r="E25" s="408"/>
      <c r="F25" s="8"/>
      <c r="G25" s="8"/>
      <c r="H25" s="8"/>
      <c r="I25" s="8"/>
      <c r="J25" s="8"/>
    </row>
    <row r="26" spans="1:10" ht="21.6" customHeight="1" x14ac:dyDescent="0.25">
      <c r="A26" s="422"/>
      <c r="B26" s="215" t="s">
        <v>213</v>
      </c>
      <c r="C26" s="406"/>
      <c r="D26" s="407"/>
      <c r="E26" s="408"/>
      <c r="F26" s="8"/>
      <c r="G26" s="8"/>
      <c r="H26" s="8"/>
      <c r="I26" s="8"/>
      <c r="J26" s="8"/>
    </row>
    <row r="27" spans="1:10" ht="21.6" customHeight="1" x14ac:dyDescent="0.25">
      <c r="A27" s="422"/>
      <c r="B27" s="215" t="s">
        <v>97</v>
      </c>
      <c r="C27" s="425" t="str">
        <f>IFERROR(ROUND(C26/C25,2),"")</f>
        <v/>
      </c>
      <c r="D27" s="426"/>
      <c r="E27" s="427"/>
      <c r="F27" s="8"/>
      <c r="G27" s="8"/>
      <c r="H27" s="8"/>
      <c r="I27" s="8"/>
      <c r="J27" s="8"/>
    </row>
    <row r="28" spans="1:10" ht="10.15" customHeight="1" x14ac:dyDescent="0.25">
      <c r="B28" s="26"/>
      <c r="D28" s="5"/>
      <c r="F28" s="5"/>
      <c r="G28" s="5"/>
    </row>
    <row r="29" spans="1:10" ht="16.5" thickBot="1" x14ac:dyDescent="0.3">
      <c r="A29" s="2" t="s">
        <v>36</v>
      </c>
      <c r="B29" s="416" t="s">
        <v>87</v>
      </c>
      <c r="C29" s="416"/>
      <c r="D29" s="416"/>
      <c r="E29" s="416"/>
      <c r="F29" s="416"/>
      <c r="G29" s="416"/>
      <c r="H29" s="416"/>
      <c r="I29" s="416"/>
      <c r="J29" s="416"/>
    </row>
    <row r="30" spans="1:10" ht="32.450000000000003" customHeight="1" thickTop="1" x14ac:dyDescent="0.25">
      <c r="B30" s="442" t="s">
        <v>81</v>
      </c>
      <c r="C30" s="443"/>
      <c r="D30" s="444"/>
      <c r="E30" s="11"/>
      <c r="G30" s="445" t="s">
        <v>66</v>
      </c>
      <c r="H30" s="446"/>
      <c r="I30" s="447"/>
      <c r="J30" s="9" t="str">
        <f>IF(E42&gt;0,E42*20,"")</f>
        <v/>
      </c>
    </row>
    <row r="31" spans="1:10" ht="21.6" customHeight="1" x14ac:dyDescent="0.25">
      <c r="B31" s="39" t="s">
        <v>210</v>
      </c>
      <c r="C31" s="454"/>
      <c r="D31" s="454"/>
      <c r="E31" s="454"/>
    </row>
    <row r="32" spans="1:10" ht="21.6" customHeight="1" x14ac:dyDescent="0.25">
      <c r="B32" s="39" t="s">
        <v>211</v>
      </c>
      <c r="C32" s="454"/>
      <c r="D32" s="454"/>
      <c r="E32" s="454"/>
      <c r="G32" s="455"/>
      <c r="H32" s="455"/>
    </row>
    <row r="33" spans="1:17" x14ac:dyDescent="0.25">
      <c r="B33" s="32"/>
      <c r="C33" s="32"/>
      <c r="D33" s="32"/>
      <c r="E33" s="32"/>
      <c r="F33" s="32"/>
      <c r="G33" s="27"/>
      <c r="H33" s="27"/>
    </row>
    <row r="34" spans="1:17" x14ac:dyDescent="0.25">
      <c r="B34" s="143" t="s">
        <v>215</v>
      </c>
      <c r="C34" s="32"/>
      <c r="D34" s="32"/>
      <c r="E34" s="32"/>
      <c r="F34" s="32"/>
      <c r="G34" s="27"/>
      <c r="H34" s="27"/>
    </row>
    <row r="35" spans="1:17" x14ac:dyDescent="0.25">
      <c r="B35" s="205" t="s">
        <v>283</v>
      </c>
      <c r="C35" s="32"/>
      <c r="D35" s="32"/>
      <c r="E35" s="32"/>
      <c r="F35" s="32"/>
      <c r="G35" s="27"/>
      <c r="H35" s="27"/>
    </row>
    <row r="36" spans="1:17" x14ac:dyDescent="0.25">
      <c r="B36" s="144" t="s">
        <v>214</v>
      </c>
      <c r="C36" s="32"/>
      <c r="D36" s="32"/>
      <c r="E36" s="32"/>
      <c r="F36" s="32"/>
      <c r="G36" s="27"/>
      <c r="H36" s="27"/>
    </row>
    <row r="37" spans="1:17" ht="9.75" customHeight="1" x14ac:dyDescent="0.25">
      <c r="B37" s="10"/>
      <c r="C37" s="10"/>
      <c r="D37" s="10"/>
      <c r="E37" s="10"/>
      <c r="F37" s="10"/>
    </row>
    <row r="38" spans="1:17" ht="18" customHeight="1" thickBot="1" x14ac:dyDescent="0.3">
      <c r="A38" s="2" t="s">
        <v>39</v>
      </c>
      <c r="B38" s="416" t="s">
        <v>37</v>
      </c>
      <c r="C38" s="416"/>
      <c r="D38" s="416"/>
      <c r="E38" s="416"/>
      <c r="F38" s="416"/>
      <c r="G38" s="416"/>
      <c r="H38" s="416"/>
      <c r="I38" s="416"/>
      <c r="J38" s="416"/>
    </row>
    <row r="39" spans="1:17" ht="18" customHeight="1" thickTop="1" x14ac:dyDescent="0.25">
      <c r="A39" s="7"/>
      <c r="B39" s="440" t="s">
        <v>84</v>
      </c>
      <c r="C39" s="440"/>
      <c r="D39" s="440"/>
      <c r="E39" s="440"/>
      <c r="F39" s="440"/>
      <c r="G39" s="36" t="s">
        <v>209</v>
      </c>
      <c r="H39" s="36" t="s">
        <v>85</v>
      </c>
      <c r="I39" s="8"/>
      <c r="J39" s="8"/>
    </row>
    <row r="40" spans="1:17" ht="33" customHeight="1" x14ac:dyDescent="0.25">
      <c r="A40" s="7"/>
      <c r="B40" s="37"/>
      <c r="C40" s="441" t="s">
        <v>86</v>
      </c>
      <c r="D40" s="441"/>
      <c r="E40" s="441"/>
      <c r="F40" s="37"/>
      <c r="G40" s="36"/>
      <c r="H40" s="36"/>
      <c r="I40" s="8"/>
      <c r="J40" s="8"/>
    </row>
    <row r="41" spans="1:17" ht="12" customHeight="1" thickBot="1" x14ac:dyDescent="0.3">
      <c r="A41" s="7"/>
      <c r="B41" s="8"/>
      <c r="C41" s="8"/>
      <c r="D41" s="8"/>
      <c r="E41" s="8"/>
      <c r="F41" s="8"/>
      <c r="G41" s="8"/>
      <c r="H41" s="8"/>
      <c r="I41" s="8"/>
      <c r="J41" s="8"/>
    </row>
    <row r="42" spans="1:17" ht="33" customHeight="1" thickTop="1" x14ac:dyDescent="0.25">
      <c r="A42" s="1" t="s">
        <v>26</v>
      </c>
      <c r="B42" s="448" t="s">
        <v>31</v>
      </c>
      <c r="C42" s="449"/>
      <c r="D42" s="450"/>
      <c r="E42" s="12"/>
      <c r="G42" s="437" t="s">
        <v>51</v>
      </c>
      <c r="H42" s="438"/>
      <c r="I42" s="438"/>
      <c r="J42" s="439"/>
    </row>
    <row r="43" spans="1:17" ht="31.15" customHeight="1" thickBot="1" x14ac:dyDescent="0.3">
      <c r="A43" s="1" t="s">
        <v>27</v>
      </c>
      <c r="B43" s="451" t="s">
        <v>95</v>
      </c>
      <c r="C43" s="452"/>
      <c r="D43" s="453"/>
      <c r="E43" s="9" t="str">
        <f>IFERROR(E44/E42,"")</f>
        <v/>
      </c>
      <c r="G43" s="13" t="s">
        <v>13</v>
      </c>
      <c r="H43" s="14" t="s">
        <v>47</v>
      </c>
      <c r="I43" s="15" t="s">
        <v>13</v>
      </c>
      <c r="J43" s="16" t="s">
        <v>47</v>
      </c>
      <c r="L43" s="17" t="s">
        <v>71</v>
      </c>
      <c r="M43" s="17" t="s">
        <v>72</v>
      </c>
      <c r="N43" s="17" t="s">
        <v>73</v>
      </c>
      <c r="O43" s="17" t="s">
        <v>71</v>
      </c>
      <c r="P43" s="17" t="s">
        <v>72</v>
      </c>
      <c r="Q43" s="17" t="s">
        <v>73</v>
      </c>
    </row>
    <row r="44" spans="1:17" ht="31.15" customHeight="1" x14ac:dyDescent="0.25">
      <c r="A44" s="1" t="s">
        <v>28</v>
      </c>
      <c r="B44" s="403" t="s">
        <v>32</v>
      </c>
      <c r="C44" s="404"/>
      <c r="D44" s="405"/>
      <c r="E44" s="9" t="str">
        <f>IF(SUM(N45:N50,Q44:Q50)=0,"",ROUND(SUM(N45:N50,Q44:Q50),1))</f>
        <v/>
      </c>
      <c r="G44" s="11"/>
      <c r="H44" s="18"/>
      <c r="I44" s="19"/>
      <c r="J44" s="11"/>
      <c r="L44" s="20" t="s">
        <v>74</v>
      </c>
      <c r="M44" s="20" t="s">
        <v>74</v>
      </c>
      <c r="N44" s="20" t="s">
        <v>74</v>
      </c>
      <c r="O44" s="4" t="str">
        <f>IF(I44="","",I44-#REF!)</f>
        <v/>
      </c>
      <c r="P44" s="4" t="str">
        <f>IF(J44="","",ABS(AVERAGE(#REF!,J44)))</f>
        <v/>
      </c>
      <c r="Q44" s="4" t="str">
        <f t="shared" ref="Q44:Q50" si="0">IFERROR(O44*P44,"")</f>
        <v/>
      </c>
    </row>
    <row r="45" spans="1:17" ht="31.15" customHeight="1" x14ac:dyDescent="0.25">
      <c r="A45" s="1" t="s">
        <v>29</v>
      </c>
      <c r="B45" s="448" t="s">
        <v>35</v>
      </c>
      <c r="C45" s="449"/>
      <c r="D45" s="450"/>
      <c r="E45" s="41"/>
      <c r="G45" s="12"/>
      <c r="H45" s="21"/>
      <c r="I45" s="22"/>
      <c r="J45" s="12"/>
      <c r="L45" s="4" t="str">
        <f t="shared" ref="L45:L50" si="1">IF(G45="","",G45-G44)</f>
        <v/>
      </c>
      <c r="M45" s="4" t="str">
        <f t="shared" ref="M45:M50" si="2">IF(H45="","",ABS(AVERAGE(H44:H45)))</f>
        <v/>
      </c>
      <c r="N45" s="4" t="str">
        <f t="shared" ref="N45:N50" si="3">IFERROR(L45*M45,"")</f>
        <v/>
      </c>
      <c r="O45" s="4" t="str">
        <f t="shared" ref="O45:O50" si="4">IF(I45="","",I45-I44)</f>
        <v/>
      </c>
      <c r="P45" s="4" t="str">
        <f t="shared" ref="P45:P50" si="5">IF(J45="","",ABS(AVERAGE(J44:J45)))</f>
        <v/>
      </c>
      <c r="Q45" s="4" t="str">
        <f t="shared" si="0"/>
        <v/>
      </c>
    </row>
    <row r="46" spans="1:17" ht="31.15" customHeight="1" x14ac:dyDescent="0.25">
      <c r="A46" s="1" t="s">
        <v>30</v>
      </c>
      <c r="B46" s="403" t="s">
        <v>67</v>
      </c>
      <c r="C46" s="404"/>
      <c r="D46" s="405"/>
      <c r="E46" s="24"/>
      <c r="G46" s="12"/>
      <c r="H46" s="21"/>
      <c r="I46" s="23"/>
      <c r="J46" s="12"/>
      <c r="L46" s="4" t="str">
        <f t="shared" si="1"/>
        <v/>
      </c>
      <c r="M46" s="4" t="str">
        <f t="shared" si="2"/>
        <v/>
      </c>
      <c r="N46" s="4" t="str">
        <f t="shared" si="3"/>
        <v/>
      </c>
      <c r="O46" s="4" t="str">
        <f t="shared" si="4"/>
        <v/>
      </c>
      <c r="P46" s="4" t="str">
        <f t="shared" si="5"/>
        <v/>
      </c>
      <c r="Q46" s="4" t="str">
        <f t="shared" si="0"/>
        <v/>
      </c>
    </row>
    <row r="47" spans="1:17" ht="31.15" customHeight="1" x14ac:dyDescent="0.25">
      <c r="A47" s="1" t="s">
        <v>33</v>
      </c>
      <c r="B47" s="403" t="s">
        <v>68</v>
      </c>
      <c r="C47" s="404"/>
      <c r="D47" s="405"/>
      <c r="E47" s="41"/>
      <c r="G47" s="12"/>
      <c r="H47" s="21"/>
      <c r="I47" s="23"/>
      <c r="J47" s="12"/>
      <c r="L47" s="4" t="str">
        <f t="shared" si="1"/>
        <v/>
      </c>
      <c r="M47" s="4" t="str">
        <f t="shared" si="2"/>
        <v/>
      </c>
      <c r="N47" s="4" t="str">
        <f t="shared" si="3"/>
        <v/>
      </c>
      <c r="O47" s="4" t="str">
        <f t="shared" si="4"/>
        <v/>
      </c>
      <c r="P47" s="4" t="str">
        <f t="shared" si="5"/>
        <v/>
      </c>
      <c r="Q47" s="4" t="str">
        <f t="shared" si="0"/>
        <v/>
      </c>
    </row>
    <row r="48" spans="1:17" ht="31.15" customHeight="1" x14ac:dyDescent="0.25">
      <c r="A48" s="1" t="s">
        <v>34</v>
      </c>
      <c r="B48" s="25" t="s">
        <v>65</v>
      </c>
      <c r="C48" s="406"/>
      <c r="D48" s="407"/>
      <c r="E48" s="408"/>
      <c r="G48" s="11"/>
      <c r="H48" s="18"/>
      <c r="I48" s="19"/>
      <c r="J48" s="11"/>
      <c r="L48" s="4" t="str">
        <f t="shared" si="1"/>
        <v/>
      </c>
      <c r="M48" s="4" t="str">
        <f t="shared" si="2"/>
        <v/>
      </c>
      <c r="N48" s="4" t="str">
        <f t="shared" si="3"/>
        <v/>
      </c>
      <c r="O48" s="4" t="str">
        <f t="shared" si="4"/>
        <v/>
      </c>
      <c r="P48" s="4" t="str">
        <f t="shared" si="5"/>
        <v/>
      </c>
      <c r="Q48" s="4" t="str">
        <f t="shared" si="0"/>
        <v/>
      </c>
    </row>
    <row r="49" spans="1:17" ht="28.9" customHeight="1" x14ac:dyDescent="0.25">
      <c r="A49" s="414" t="s">
        <v>219</v>
      </c>
      <c r="B49" s="414"/>
      <c r="C49" s="414"/>
      <c r="D49" s="414"/>
      <c r="E49" s="414"/>
      <c r="F49" s="415"/>
      <c r="G49" s="11"/>
      <c r="H49" s="18"/>
      <c r="I49" s="19"/>
      <c r="J49" s="11"/>
      <c r="L49" s="4" t="str">
        <f t="shared" si="1"/>
        <v/>
      </c>
      <c r="M49" s="4" t="str">
        <f t="shared" si="2"/>
        <v/>
      </c>
      <c r="N49" s="4" t="str">
        <f t="shared" si="3"/>
        <v/>
      </c>
      <c r="O49" s="4" t="str">
        <f t="shared" si="4"/>
        <v/>
      </c>
      <c r="P49" s="4" t="str">
        <f t="shared" si="5"/>
        <v/>
      </c>
      <c r="Q49" s="4" t="str">
        <f t="shared" si="0"/>
        <v/>
      </c>
    </row>
    <row r="50" spans="1:17" ht="28.9" customHeight="1" x14ac:dyDescent="0.25">
      <c r="A50" s="414"/>
      <c r="B50" s="414"/>
      <c r="C50" s="414"/>
      <c r="D50" s="414"/>
      <c r="E50" s="414"/>
      <c r="F50" s="415"/>
      <c r="G50" s="12"/>
      <c r="H50" s="18"/>
      <c r="I50" s="19"/>
      <c r="J50" s="11"/>
      <c r="L50" s="4" t="str">
        <f t="shared" si="1"/>
        <v/>
      </c>
      <c r="M50" s="4" t="str">
        <f t="shared" si="2"/>
        <v/>
      </c>
      <c r="N50" s="4" t="str">
        <f t="shared" si="3"/>
        <v/>
      </c>
      <c r="O50" s="4" t="str">
        <f t="shared" si="4"/>
        <v/>
      </c>
      <c r="P50" s="4" t="str">
        <f t="shared" si="5"/>
        <v/>
      </c>
      <c r="Q50" s="4" t="str">
        <f t="shared" si="0"/>
        <v/>
      </c>
    </row>
    <row r="51" spans="1:17" s="32" customFormat="1" ht="10.15" customHeight="1" x14ac:dyDescent="0.25">
      <c r="B51" s="149"/>
      <c r="D51" s="150"/>
      <c r="F51" s="150"/>
      <c r="G51" s="150"/>
    </row>
    <row r="52" spans="1:17" s="32" customFormat="1" ht="19.899999999999999" customHeight="1" thickBot="1" x14ac:dyDescent="0.3">
      <c r="A52" s="2" t="s">
        <v>44</v>
      </c>
      <c r="B52" s="416" t="s">
        <v>221</v>
      </c>
      <c r="C52" s="416"/>
      <c r="D52" s="416"/>
      <c r="E52" s="416"/>
      <c r="F52" s="416"/>
      <c r="G52" s="416"/>
      <c r="H52" s="416"/>
      <c r="I52" s="416"/>
      <c r="J52" s="416"/>
    </row>
    <row r="53" spans="1:17" s="32" customFormat="1" ht="28.9" customHeight="1" thickTop="1" x14ac:dyDescent="0.25">
      <c r="A53" s="32" t="s">
        <v>26</v>
      </c>
      <c r="B53" s="418" t="s">
        <v>222</v>
      </c>
      <c r="C53" s="418"/>
      <c r="D53" s="418"/>
      <c r="E53" s="267" t="str">
        <f>IFERROR(E42/E43,"")</f>
        <v/>
      </c>
    </row>
    <row r="54" spans="1:17" s="32" customFormat="1" ht="28.9" customHeight="1" x14ac:dyDescent="0.25">
      <c r="A54" s="32" t="s">
        <v>27</v>
      </c>
      <c r="B54" s="417" t="s">
        <v>223</v>
      </c>
      <c r="C54" s="417"/>
      <c r="D54" s="417"/>
      <c r="E54" s="268" t="str">
        <f>IF(MAX(H44:H50,J44:J50)=0,"",MAX(H44:H50,J44:J50))</f>
        <v/>
      </c>
    </row>
    <row r="55" spans="1:17" s="32" customFormat="1" ht="28.9" customHeight="1" x14ac:dyDescent="0.25">
      <c r="A55" s="32" t="s">
        <v>28</v>
      </c>
      <c r="B55" s="417" t="s">
        <v>38</v>
      </c>
      <c r="C55" s="417"/>
      <c r="D55" s="417"/>
      <c r="E55" s="151"/>
    </row>
    <row r="56" spans="1:17" s="32" customFormat="1" ht="28.9" customHeight="1" x14ac:dyDescent="0.25">
      <c r="A56" s="32" t="s">
        <v>29</v>
      </c>
      <c r="B56" s="419" t="s">
        <v>224</v>
      </c>
      <c r="C56" s="419"/>
      <c r="D56" s="419"/>
      <c r="E56" s="269" t="str">
        <f>IFERROR(E55/E42,"")</f>
        <v/>
      </c>
    </row>
    <row r="57" spans="1:17" s="32" customFormat="1" ht="28.9" customHeight="1" x14ac:dyDescent="0.25">
      <c r="A57" s="32" t="s">
        <v>30</v>
      </c>
      <c r="B57" s="417" t="s">
        <v>225</v>
      </c>
      <c r="C57" s="417"/>
      <c r="D57" s="417"/>
      <c r="E57" s="152"/>
      <c r="F57" s="420" t="s">
        <v>228</v>
      </c>
      <c r="G57" s="421"/>
      <c r="H57" s="421"/>
      <c r="I57" s="421"/>
      <c r="J57" s="421"/>
    </row>
    <row r="58" spans="1:17" s="32" customFormat="1" ht="28.9" customHeight="1" x14ac:dyDescent="0.25">
      <c r="A58" s="32" t="s">
        <v>33</v>
      </c>
      <c r="B58" s="417" t="s">
        <v>226</v>
      </c>
      <c r="C58" s="417"/>
      <c r="D58" s="417"/>
      <c r="E58" s="151"/>
      <c r="F58" s="420" t="s">
        <v>229</v>
      </c>
      <c r="G58" s="421"/>
      <c r="H58" s="421"/>
      <c r="I58" s="421"/>
      <c r="J58" s="421"/>
    </row>
    <row r="59" spans="1:17" s="32" customFormat="1" ht="28.9" customHeight="1" x14ac:dyDescent="0.25">
      <c r="A59" s="32" t="s">
        <v>34</v>
      </c>
      <c r="B59" s="417" t="s">
        <v>227</v>
      </c>
      <c r="C59" s="417"/>
      <c r="D59" s="417"/>
      <c r="E59" s="151"/>
    </row>
    <row r="60" spans="1:17" x14ac:dyDescent="0.25">
      <c r="G60" s="27"/>
      <c r="H60" s="27"/>
    </row>
    <row r="61" spans="1:17" ht="16.5" thickBot="1" x14ac:dyDescent="0.3">
      <c r="A61" s="2" t="s">
        <v>45</v>
      </c>
      <c r="B61" s="416" t="s">
        <v>413</v>
      </c>
      <c r="C61" s="416"/>
      <c r="D61" s="416"/>
      <c r="E61" s="416"/>
      <c r="F61" s="416"/>
      <c r="G61" s="416"/>
      <c r="H61" s="416"/>
      <c r="I61" s="416"/>
      <c r="J61" s="416"/>
    </row>
    <row r="62" spans="1:17" ht="41.45" customHeight="1" thickTop="1" x14ac:dyDescent="0.25">
      <c r="A62" s="1" t="s">
        <v>26</v>
      </c>
      <c r="B62" s="148" t="s">
        <v>217</v>
      </c>
      <c r="C62" s="409"/>
      <c r="D62" s="410"/>
      <c r="E62" s="411"/>
      <c r="F62" s="412" t="s">
        <v>218</v>
      </c>
      <c r="G62" s="413"/>
      <c r="H62" s="413"/>
      <c r="I62" s="413"/>
      <c r="J62" s="413"/>
    </row>
    <row r="63" spans="1:17" ht="19.149999999999999" customHeight="1" x14ac:dyDescent="0.25"/>
    <row r="64" spans="1:17" ht="16.5" thickBot="1" x14ac:dyDescent="0.3">
      <c r="A64" s="2" t="s">
        <v>46</v>
      </c>
      <c r="B64" s="416" t="s">
        <v>412</v>
      </c>
      <c r="C64" s="416"/>
      <c r="D64" s="416"/>
      <c r="E64" s="416"/>
      <c r="F64" s="416"/>
      <c r="G64" s="416"/>
      <c r="H64" s="416"/>
      <c r="I64" s="416"/>
      <c r="J64" s="416"/>
    </row>
    <row r="65" ht="15.75" thickTop="1" x14ac:dyDescent="0.25"/>
    <row r="97" spans="1:10" ht="16.5" thickBot="1" x14ac:dyDescent="0.3">
      <c r="A97" s="2" t="s">
        <v>230</v>
      </c>
      <c r="B97" s="416" t="s">
        <v>96</v>
      </c>
      <c r="C97" s="416"/>
      <c r="D97" s="416"/>
      <c r="E97" s="416"/>
      <c r="F97" s="416"/>
      <c r="G97" s="416"/>
      <c r="H97" s="416"/>
      <c r="I97" s="416"/>
      <c r="J97" s="416"/>
    </row>
    <row r="98" spans="1:10" ht="16.5" thickTop="1" x14ac:dyDescent="0.25">
      <c r="B98" s="8"/>
      <c r="C98" s="8"/>
      <c r="D98" s="8"/>
      <c r="E98" s="8"/>
      <c r="F98" s="8"/>
      <c r="G98" s="8"/>
    </row>
    <row r="99" spans="1:10" ht="15.75" customHeight="1" x14ac:dyDescent="0.25">
      <c r="B99" s="216"/>
      <c r="C99" s="36"/>
      <c r="D99" s="36"/>
      <c r="E99" s="216"/>
    </row>
    <row r="100" spans="1:10" ht="15.75" customHeight="1" x14ac:dyDescent="0.2">
      <c r="B100" s="216"/>
      <c r="C100" s="36"/>
      <c r="D100" s="36"/>
      <c r="E100" s="216"/>
      <c r="G100" s="33"/>
      <c r="I100" s="250"/>
    </row>
    <row r="101" spans="1:10" ht="15.75" customHeight="1" x14ac:dyDescent="0.25">
      <c r="B101" s="216"/>
      <c r="C101" s="36"/>
      <c r="D101" s="36"/>
      <c r="E101" s="216"/>
      <c r="G101" s="36"/>
      <c r="H101" s="36"/>
    </row>
    <row r="102" spans="1:10" ht="15.75" customHeight="1" x14ac:dyDescent="0.25">
      <c r="B102" s="216"/>
      <c r="C102" s="36"/>
      <c r="D102" s="36"/>
      <c r="E102" s="216"/>
      <c r="H102" s="206"/>
      <c r="I102" s="206"/>
      <c r="J102" s="206"/>
    </row>
    <row r="103" spans="1:10" ht="15.75" x14ac:dyDescent="0.25">
      <c r="B103" s="216"/>
      <c r="C103" s="233"/>
      <c r="D103" s="233"/>
      <c r="E103" s="216"/>
      <c r="H103" s="32"/>
    </row>
    <row r="104" spans="1:10" ht="15.75" x14ac:dyDescent="0.25">
      <c r="B104" s="216"/>
      <c r="C104" s="233"/>
      <c r="D104" s="233"/>
      <c r="E104" s="216"/>
      <c r="H104" s="32"/>
    </row>
    <row r="105" spans="1:10" ht="15.75" x14ac:dyDescent="0.25">
      <c r="B105" s="37"/>
      <c r="C105" s="37"/>
      <c r="D105" s="36"/>
      <c r="E105" s="36"/>
      <c r="F105" s="216"/>
    </row>
    <row r="106" spans="1:10" ht="15.75" x14ac:dyDescent="0.25">
      <c r="B106" s="32"/>
      <c r="C106" s="32"/>
      <c r="D106" s="32"/>
      <c r="E106" s="32"/>
      <c r="F106" s="32"/>
      <c r="G106" s="233"/>
      <c r="H106" s="233"/>
      <c r="I106" s="231"/>
      <c r="J106" s="231"/>
    </row>
    <row r="107" spans="1:10" ht="15.75" x14ac:dyDescent="0.25">
      <c r="B107" s="32"/>
      <c r="G107" s="231"/>
      <c r="H107" s="231"/>
      <c r="I107" s="231"/>
      <c r="J107" s="231"/>
    </row>
    <row r="109" spans="1:10" x14ac:dyDescent="0.25">
      <c r="B109" s="220"/>
      <c r="C109" s="220"/>
      <c r="D109" s="220"/>
      <c r="E109" s="220"/>
      <c r="F109" s="220"/>
      <c r="G109" s="220"/>
      <c r="H109" s="220"/>
      <c r="I109" s="220"/>
    </row>
  </sheetData>
  <mergeCells count="63">
    <mergeCell ref="C7:E7"/>
    <mergeCell ref="C8:E8"/>
    <mergeCell ref="C9:E9"/>
    <mergeCell ref="C10:E10"/>
    <mergeCell ref="C22:D22"/>
    <mergeCell ref="C32:E32"/>
    <mergeCell ref="G32:H32"/>
    <mergeCell ref="B1:J1"/>
    <mergeCell ref="B38:J38"/>
    <mergeCell ref="B17:D17"/>
    <mergeCell ref="B18:D18"/>
    <mergeCell ref="G5:H5"/>
    <mergeCell ref="G6:H6"/>
    <mergeCell ref="G7:H7"/>
    <mergeCell ref="B12:J12"/>
    <mergeCell ref="G8:H8"/>
    <mergeCell ref="C2:E2"/>
    <mergeCell ref="C3:E3"/>
    <mergeCell ref="C4:E4"/>
    <mergeCell ref="C5:E5"/>
    <mergeCell ref="C6:E6"/>
    <mergeCell ref="G42:J42"/>
    <mergeCell ref="B97:J97"/>
    <mergeCell ref="B39:F39"/>
    <mergeCell ref="C40:E40"/>
    <mergeCell ref="B29:J29"/>
    <mergeCell ref="B30:D30"/>
    <mergeCell ref="G30:I30"/>
    <mergeCell ref="B42:D42"/>
    <mergeCell ref="B43:D43"/>
    <mergeCell ref="B44:D44"/>
    <mergeCell ref="B45:D45"/>
    <mergeCell ref="B64:J64"/>
    <mergeCell ref="B61:J61"/>
    <mergeCell ref="B47:D47"/>
    <mergeCell ref="C31:E31"/>
    <mergeCell ref="F58:J58"/>
    <mergeCell ref="A17:A18"/>
    <mergeCell ref="A25:A27"/>
    <mergeCell ref="B15:D15"/>
    <mergeCell ref="A13:A15"/>
    <mergeCell ref="C25:E25"/>
    <mergeCell ref="C26:E26"/>
    <mergeCell ref="C27:E27"/>
    <mergeCell ref="E17:J17"/>
    <mergeCell ref="B20:D20"/>
    <mergeCell ref="C21:D21"/>
    <mergeCell ref="A20:A22"/>
    <mergeCell ref="B13:C14"/>
    <mergeCell ref="B46:D46"/>
    <mergeCell ref="C48:E48"/>
    <mergeCell ref="C62:E62"/>
    <mergeCell ref="F62:J62"/>
    <mergeCell ref="A49:F50"/>
    <mergeCell ref="B52:J52"/>
    <mergeCell ref="B55:D55"/>
    <mergeCell ref="B54:D54"/>
    <mergeCell ref="B53:D53"/>
    <mergeCell ref="B56:D56"/>
    <mergeCell ref="B57:D57"/>
    <mergeCell ref="B58:D58"/>
    <mergeCell ref="B59:D59"/>
    <mergeCell ref="F57:J57"/>
  </mergeCells>
  <conditionalFormatting sqref="B52">
    <cfRule type="beginsWith" dxfId="2" priority="1" stopIfTrue="1" operator="beginsWith" text="Functioning At Risk">
      <formula>LEFT(B52,LEN("Functioning At Risk"))="Functioning At Risk"</formula>
    </cfRule>
    <cfRule type="beginsWith" dxfId="1" priority="2" stopIfTrue="1" operator="beginsWith" text="Not Functioning">
      <formula>LEFT(B52,LEN("Not Functioning"))="Not Functioning"</formula>
    </cfRule>
    <cfRule type="containsText" dxfId="0" priority="3" operator="containsText" text="Functioning">
      <formula>NOT(ISERROR(SEARCH("Functioning",B52)))</formula>
    </cfRule>
  </conditionalFormatting>
  <pageMargins left="0.7" right="0.7" top="0.75" bottom="0.75" header="0.3" footer="0.3"/>
  <pageSetup scale="99" orientation="portrait" r:id="rId1"/>
  <headerFooter>
    <oddHeader>&amp;LDate:
Investigators:&amp;C&amp;"-,Bold"&amp;12
&amp;R&amp;"-,Bold"&amp;12Minnesota Stream Quantification Tool 
Project Reach Form</oddHeader>
  </headerFooter>
  <rowBreaks count="2" manualBreakCount="2">
    <brk id="37" max="16383" man="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8"/>
  <sheetViews>
    <sheetView zoomScaleNormal="100" zoomScaleSheetLayoutView="100" workbookViewId="0"/>
  </sheetViews>
  <sheetFormatPr defaultRowHeight="15" x14ac:dyDescent="0.25"/>
  <sheetData>
    <row r="1" spans="1:13" x14ac:dyDescent="0.25">
      <c r="A1" s="43" t="s">
        <v>79</v>
      </c>
      <c r="B1" s="43"/>
      <c r="C1" s="43"/>
      <c r="D1" s="43"/>
      <c r="E1" s="43"/>
      <c r="F1" s="43" t="s">
        <v>98</v>
      </c>
      <c r="G1" s="43"/>
      <c r="H1" s="43"/>
      <c r="I1" s="43"/>
      <c r="J1" s="43"/>
    </row>
    <row r="2" spans="1:13" x14ac:dyDescent="0.25">
      <c r="A2" s="43" t="s">
        <v>99</v>
      </c>
      <c r="B2" s="43"/>
      <c r="C2" s="43"/>
      <c r="D2" s="43"/>
      <c r="E2" s="43"/>
      <c r="F2" s="43" t="s">
        <v>100</v>
      </c>
      <c r="G2" s="43"/>
      <c r="H2" s="43"/>
      <c r="I2" s="43"/>
      <c r="J2" s="43"/>
    </row>
    <row r="3" spans="1:13" x14ac:dyDescent="0.25">
      <c r="A3" s="43" t="s">
        <v>101</v>
      </c>
      <c r="B3" s="43"/>
      <c r="C3" s="43"/>
      <c r="D3" s="43"/>
      <c r="E3" s="43"/>
      <c r="F3" s="43" t="s">
        <v>102</v>
      </c>
      <c r="G3" s="43"/>
      <c r="H3" s="43"/>
      <c r="I3" s="43"/>
      <c r="J3" s="43"/>
    </row>
    <row r="4" spans="1:13" x14ac:dyDescent="0.25">
      <c r="A4" s="44" t="s">
        <v>103</v>
      </c>
      <c r="B4" s="44"/>
      <c r="C4" s="44"/>
      <c r="D4" s="44"/>
      <c r="E4" s="44"/>
      <c r="F4" s="44"/>
      <c r="G4" s="44"/>
      <c r="H4" s="44"/>
      <c r="I4" s="44"/>
      <c r="J4" s="44"/>
    </row>
    <row r="5" spans="1:13" x14ac:dyDescent="0.25">
      <c r="A5" s="42" t="s">
        <v>137</v>
      </c>
    </row>
    <row r="6" spans="1:13" x14ac:dyDescent="0.25">
      <c r="A6" s="42" t="s">
        <v>104</v>
      </c>
    </row>
    <row r="7" spans="1:13" x14ac:dyDescent="0.25">
      <c r="A7" s="45" t="s">
        <v>105</v>
      </c>
      <c r="C7" t="s">
        <v>106</v>
      </c>
      <c r="D7" t="s">
        <v>107</v>
      </c>
      <c r="F7" t="s">
        <v>108</v>
      </c>
      <c r="G7" t="s">
        <v>109</v>
      </c>
      <c r="I7" t="s">
        <v>110</v>
      </c>
    </row>
    <row r="8" spans="1:13" x14ac:dyDescent="0.25">
      <c r="A8" s="45" t="s">
        <v>111</v>
      </c>
      <c r="C8" t="s">
        <v>112</v>
      </c>
      <c r="D8" t="s">
        <v>113</v>
      </c>
      <c r="F8" t="s">
        <v>114</v>
      </c>
      <c r="G8" t="s">
        <v>115</v>
      </c>
      <c r="I8" t="s">
        <v>116</v>
      </c>
    </row>
    <row r="9" spans="1:13" x14ac:dyDescent="0.25">
      <c r="A9" s="45" t="s">
        <v>117</v>
      </c>
      <c r="C9" t="s">
        <v>118</v>
      </c>
      <c r="D9" t="s">
        <v>119</v>
      </c>
      <c r="F9" t="s">
        <v>120</v>
      </c>
      <c r="G9" t="s">
        <v>121</v>
      </c>
      <c r="I9" t="s">
        <v>122</v>
      </c>
    </row>
    <row r="10" spans="1:13" x14ac:dyDescent="0.25">
      <c r="A10" s="45" t="s">
        <v>123</v>
      </c>
      <c r="C10" t="s">
        <v>124</v>
      </c>
      <c r="D10" t="s">
        <v>125</v>
      </c>
      <c r="F10" t="s">
        <v>126</v>
      </c>
      <c r="G10" t="s">
        <v>127</v>
      </c>
      <c r="I10" t="s">
        <v>128</v>
      </c>
    </row>
    <row r="11" spans="1:13" x14ac:dyDescent="0.25">
      <c r="A11" s="45" t="s">
        <v>129</v>
      </c>
      <c r="C11" t="s">
        <v>130</v>
      </c>
      <c r="G11" t="s">
        <v>131</v>
      </c>
      <c r="I11" t="s">
        <v>132</v>
      </c>
    </row>
    <row r="13" spans="1:13" x14ac:dyDescent="0.25">
      <c r="A13" s="48" t="s">
        <v>138</v>
      </c>
      <c r="B13" s="44"/>
      <c r="C13" s="49"/>
      <c r="D13" s="474" t="s">
        <v>129</v>
      </c>
      <c r="E13" s="474"/>
      <c r="F13" s="474" t="s">
        <v>139</v>
      </c>
      <c r="G13" s="474"/>
      <c r="H13" s="474" t="s">
        <v>107</v>
      </c>
      <c r="I13" s="474"/>
      <c r="J13" s="474" t="s">
        <v>140</v>
      </c>
      <c r="K13" s="474"/>
      <c r="L13" s="474"/>
      <c r="M13" s="474"/>
    </row>
    <row r="14" spans="1:13" x14ac:dyDescent="0.25">
      <c r="A14" s="46" t="s">
        <v>13</v>
      </c>
      <c r="B14" s="46" t="s">
        <v>134</v>
      </c>
      <c r="C14" s="46" t="s">
        <v>132</v>
      </c>
      <c r="D14" s="46" t="s">
        <v>135</v>
      </c>
      <c r="E14" s="46" t="s">
        <v>136</v>
      </c>
      <c r="F14" s="46" t="s">
        <v>135</v>
      </c>
      <c r="G14" s="46" t="s">
        <v>136</v>
      </c>
      <c r="H14" s="46" t="s">
        <v>135</v>
      </c>
      <c r="I14" s="46" t="s">
        <v>136</v>
      </c>
      <c r="J14" s="46" t="s">
        <v>135</v>
      </c>
      <c r="K14" s="46" t="s">
        <v>136</v>
      </c>
      <c r="L14" s="46" t="s">
        <v>135</v>
      </c>
      <c r="M14" s="46" t="s">
        <v>136</v>
      </c>
    </row>
    <row r="15" spans="1:13" x14ac:dyDescent="0.25">
      <c r="A15" s="47"/>
      <c r="B15" s="47"/>
      <c r="C15" s="47"/>
      <c r="D15" s="47"/>
      <c r="E15" s="50"/>
      <c r="F15" s="47"/>
      <c r="G15" s="47"/>
      <c r="H15" s="47"/>
      <c r="I15" s="47"/>
      <c r="J15" s="47"/>
      <c r="K15" s="47"/>
      <c r="L15" s="47"/>
      <c r="M15" s="47"/>
    </row>
    <row r="16" spans="1:13" x14ac:dyDescent="0.25">
      <c r="A16" s="47"/>
      <c r="B16" s="47"/>
      <c r="C16" s="47"/>
      <c r="D16" s="47"/>
      <c r="E16" s="50"/>
      <c r="F16" s="47"/>
      <c r="G16" s="47"/>
      <c r="H16" s="47"/>
      <c r="I16" s="47"/>
      <c r="J16" s="47"/>
      <c r="K16" s="47"/>
      <c r="L16" s="47"/>
      <c r="M16" s="47"/>
    </row>
    <row r="17" spans="1:13" x14ac:dyDescent="0.25">
      <c r="A17" s="47"/>
      <c r="B17" s="47"/>
      <c r="C17" s="47"/>
      <c r="D17" s="47"/>
      <c r="E17" s="50"/>
      <c r="F17" s="47"/>
      <c r="G17" s="47"/>
      <c r="H17" s="47"/>
      <c r="I17" s="47"/>
      <c r="J17" s="47"/>
      <c r="K17" s="47"/>
      <c r="L17" s="47"/>
      <c r="M17" s="47"/>
    </row>
    <row r="18" spans="1:13" x14ac:dyDescent="0.25">
      <c r="A18" s="47"/>
      <c r="B18" s="47"/>
      <c r="C18" s="47"/>
      <c r="D18" s="47"/>
      <c r="E18" s="50"/>
      <c r="F18" s="47"/>
      <c r="G18" s="47"/>
      <c r="H18" s="47"/>
      <c r="I18" s="47"/>
      <c r="J18" s="47"/>
      <c r="K18" s="47"/>
      <c r="L18" s="47"/>
      <c r="M18" s="47"/>
    </row>
    <row r="19" spans="1:13" x14ac:dyDescent="0.25">
      <c r="A19" s="47"/>
      <c r="B19" s="47"/>
      <c r="C19" s="47"/>
      <c r="D19" s="47"/>
      <c r="E19" s="50"/>
      <c r="F19" s="47"/>
      <c r="G19" s="47"/>
      <c r="H19" s="47"/>
      <c r="I19" s="47"/>
      <c r="J19" s="47"/>
      <c r="K19" s="47"/>
      <c r="L19" s="47"/>
      <c r="M19" s="47"/>
    </row>
    <row r="20" spans="1:13" x14ac:dyDescent="0.25">
      <c r="A20" s="47"/>
      <c r="B20" s="47"/>
      <c r="C20" s="47"/>
      <c r="D20" s="47"/>
      <c r="E20" s="50"/>
      <c r="F20" s="47"/>
      <c r="G20" s="47"/>
      <c r="H20" s="47"/>
      <c r="I20" s="47"/>
      <c r="J20" s="47"/>
      <c r="K20" s="47"/>
      <c r="L20" s="47"/>
      <c r="M20" s="47"/>
    </row>
    <row r="21" spans="1:13" x14ac:dyDescent="0.25">
      <c r="A21" s="47"/>
      <c r="B21" s="47"/>
      <c r="C21" s="47"/>
      <c r="D21" s="47"/>
      <c r="E21" s="50"/>
      <c r="F21" s="47"/>
      <c r="G21" s="47"/>
      <c r="H21" s="47"/>
      <c r="I21" s="47"/>
      <c r="J21" s="47"/>
      <c r="K21" s="47"/>
      <c r="L21" s="47"/>
      <c r="M21" s="47"/>
    </row>
    <row r="22" spans="1:13" x14ac:dyDescent="0.25">
      <c r="A22" s="47"/>
      <c r="B22" s="47"/>
      <c r="C22" s="47"/>
      <c r="D22" s="47"/>
      <c r="E22" s="50"/>
      <c r="F22" s="47"/>
      <c r="G22" s="47"/>
      <c r="H22" s="47"/>
      <c r="I22" s="47"/>
      <c r="J22" s="47"/>
      <c r="K22" s="47"/>
      <c r="L22" s="47"/>
      <c r="M22" s="47"/>
    </row>
    <row r="23" spans="1:13" x14ac:dyDescent="0.25">
      <c r="A23" s="47"/>
      <c r="B23" s="47"/>
      <c r="C23" s="47"/>
      <c r="D23" s="47"/>
      <c r="E23" s="50"/>
      <c r="F23" s="47"/>
      <c r="G23" s="47"/>
      <c r="H23" s="47"/>
      <c r="I23" s="47"/>
      <c r="J23" s="47"/>
      <c r="K23" s="47"/>
      <c r="L23" s="47"/>
      <c r="M23" s="47"/>
    </row>
    <row r="24" spans="1:13" x14ac:dyDescent="0.25">
      <c r="A24" s="47"/>
      <c r="B24" s="47"/>
      <c r="C24" s="47"/>
      <c r="D24" s="47"/>
      <c r="E24" s="50"/>
      <c r="F24" s="47"/>
      <c r="G24" s="47"/>
      <c r="H24" s="47"/>
      <c r="I24" s="47"/>
      <c r="J24" s="47"/>
      <c r="K24" s="47"/>
      <c r="L24" s="47"/>
      <c r="M24" s="47"/>
    </row>
    <row r="25" spans="1:13" x14ac:dyDescent="0.25">
      <c r="A25" s="47"/>
      <c r="B25" s="47"/>
      <c r="C25" s="47"/>
      <c r="D25" s="47"/>
      <c r="E25" s="50"/>
      <c r="F25" s="47"/>
      <c r="G25" s="47"/>
      <c r="H25" s="47"/>
      <c r="I25" s="47"/>
      <c r="J25" s="47"/>
      <c r="K25" s="47"/>
      <c r="L25" s="47"/>
      <c r="M25" s="47"/>
    </row>
    <row r="26" spans="1:13" x14ac:dyDescent="0.25">
      <c r="A26" s="47"/>
      <c r="B26" s="47"/>
      <c r="C26" s="47"/>
      <c r="D26" s="47"/>
      <c r="E26" s="50"/>
      <c r="F26" s="47"/>
      <c r="G26" s="47"/>
      <c r="H26" s="47"/>
      <c r="I26" s="47"/>
      <c r="J26" s="47"/>
      <c r="K26" s="47"/>
      <c r="L26" s="47"/>
      <c r="M26" s="47"/>
    </row>
    <row r="27" spans="1:13" x14ac:dyDescent="0.25">
      <c r="A27" s="47"/>
      <c r="B27" s="47"/>
      <c r="C27" s="47"/>
      <c r="D27" s="47"/>
      <c r="E27" s="50"/>
      <c r="F27" s="47"/>
      <c r="G27" s="47"/>
      <c r="H27" s="47"/>
      <c r="I27" s="47"/>
      <c r="J27" s="47"/>
      <c r="K27" s="47"/>
      <c r="L27" s="47"/>
      <c r="M27" s="47"/>
    </row>
    <row r="28" spans="1:13" x14ac:dyDescent="0.25">
      <c r="A28" s="47"/>
      <c r="B28" s="47"/>
      <c r="C28" s="47"/>
      <c r="D28" s="47"/>
      <c r="E28" s="50"/>
      <c r="F28" s="47"/>
      <c r="G28" s="47"/>
      <c r="H28" s="47"/>
      <c r="I28" s="47"/>
      <c r="J28" s="47"/>
      <c r="K28" s="47"/>
      <c r="L28" s="47"/>
      <c r="M28" s="47"/>
    </row>
    <row r="29" spans="1:13" x14ac:dyDescent="0.25">
      <c r="A29" s="47"/>
      <c r="B29" s="47"/>
      <c r="C29" s="47"/>
      <c r="D29" s="47"/>
      <c r="E29" s="50"/>
      <c r="F29" s="47"/>
      <c r="G29" s="47"/>
      <c r="H29" s="47"/>
      <c r="I29" s="47"/>
      <c r="J29" s="47"/>
      <c r="K29" s="47"/>
      <c r="L29" s="47"/>
      <c r="M29" s="47"/>
    </row>
    <row r="30" spans="1:13" x14ac:dyDescent="0.25">
      <c r="A30" s="47"/>
      <c r="B30" s="47"/>
      <c r="C30" s="47"/>
      <c r="D30" s="47"/>
      <c r="E30" s="50"/>
      <c r="F30" s="47"/>
      <c r="G30" s="47"/>
      <c r="H30" s="47"/>
      <c r="I30" s="47"/>
      <c r="J30" s="47"/>
      <c r="K30" s="47"/>
      <c r="L30" s="47"/>
      <c r="M30" s="47"/>
    </row>
    <row r="31" spans="1:13" x14ac:dyDescent="0.25">
      <c r="A31" s="47"/>
      <c r="B31" s="47"/>
      <c r="C31" s="47"/>
      <c r="D31" s="47"/>
      <c r="E31" s="50"/>
      <c r="F31" s="47"/>
      <c r="G31" s="47"/>
      <c r="H31" s="47"/>
      <c r="I31" s="47"/>
      <c r="J31" s="47"/>
      <c r="K31" s="47"/>
      <c r="L31" s="47"/>
      <c r="M31" s="47"/>
    </row>
    <row r="32" spans="1:13" x14ac:dyDescent="0.25">
      <c r="A32" s="47"/>
      <c r="B32" s="47"/>
      <c r="C32" s="47"/>
      <c r="D32" s="47"/>
      <c r="E32" s="50"/>
      <c r="F32" s="47"/>
      <c r="G32" s="47"/>
      <c r="H32" s="47"/>
      <c r="I32" s="47"/>
      <c r="J32" s="47"/>
      <c r="K32" s="47"/>
      <c r="L32" s="47"/>
      <c r="M32" s="47"/>
    </row>
    <row r="33" spans="1:13" x14ac:dyDescent="0.25">
      <c r="A33" s="47"/>
      <c r="B33" s="47"/>
      <c r="C33" s="47"/>
      <c r="D33" s="47"/>
      <c r="E33" s="50"/>
      <c r="F33" s="47"/>
      <c r="G33" s="47"/>
      <c r="H33" s="47"/>
      <c r="I33" s="47"/>
      <c r="J33" s="47"/>
      <c r="K33" s="47"/>
      <c r="L33" s="47"/>
      <c r="M33" s="47"/>
    </row>
    <row r="34" spans="1:13" x14ac:dyDescent="0.25">
      <c r="A34" s="47"/>
      <c r="B34" s="47"/>
      <c r="C34" s="47"/>
      <c r="D34" s="47"/>
      <c r="E34" s="47"/>
      <c r="F34" s="47"/>
      <c r="G34" s="47"/>
      <c r="H34" s="47"/>
      <c r="I34" s="47"/>
      <c r="J34" s="47"/>
      <c r="K34" s="47"/>
      <c r="L34" s="47"/>
      <c r="M34" s="47"/>
    </row>
    <row r="35" spans="1:13" x14ac:dyDescent="0.25">
      <c r="A35" s="48" t="s">
        <v>138</v>
      </c>
      <c r="B35" s="44"/>
      <c r="C35" s="49"/>
      <c r="D35" s="474" t="s">
        <v>129</v>
      </c>
      <c r="E35" s="474"/>
      <c r="F35" s="474" t="s">
        <v>139</v>
      </c>
      <c r="G35" s="474"/>
      <c r="H35" s="474" t="s">
        <v>107</v>
      </c>
      <c r="I35" s="474"/>
      <c r="J35" s="474" t="s">
        <v>140</v>
      </c>
      <c r="K35" s="474"/>
      <c r="L35" s="474"/>
      <c r="M35" s="474"/>
    </row>
    <row r="36" spans="1:13" x14ac:dyDescent="0.25">
      <c r="A36" s="46" t="s">
        <v>13</v>
      </c>
      <c r="B36" s="46" t="s">
        <v>134</v>
      </c>
      <c r="C36" s="46" t="s">
        <v>132</v>
      </c>
      <c r="D36" s="46" t="s">
        <v>135</v>
      </c>
      <c r="E36" s="46" t="s">
        <v>136</v>
      </c>
      <c r="F36" s="46" t="s">
        <v>135</v>
      </c>
      <c r="G36" s="46" t="s">
        <v>136</v>
      </c>
      <c r="H36" s="46" t="s">
        <v>135</v>
      </c>
      <c r="I36" s="46" t="s">
        <v>136</v>
      </c>
      <c r="J36" s="46" t="s">
        <v>135</v>
      </c>
      <c r="K36" s="46" t="s">
        <v>136</v>
      </c>
      <c r="L36" s="46" t="s">
        <v>135</v>
      </c>
      <c r="M36" s="46" t="s">
        <v>136</v>
      </c>
    </row>
    <row r="37" spans="1:13" x14ac:dyDescent="0.25">
      <c r="A37" s="47"/>
      <c r="B37" s="47"/>
      <c r="C37" s="47"/>
      <c r="D37" s="47"/>
      <c r="E37" s="50"/>
      <c r="F37" s="47"/>
      <c r="G37" s="47"/>
      <c r="H37" s="47"/>
      <c r="I37" s="47"/>
      <c r="J37" s="47"/>
      <c r="K37" s="47"/>
      <c r="L37" s="47"/>
      <c r="M37" s="47"/>
    </row>
    <row r="38" spans="1:13" x14ac:dyDescent="0.25">
      <c r="A38" s="47"/>
      <c r="B38" s="47"/>
      <c r="C38" s="47"/>
      <c r="D38" s="47"/>
      <c r="E38" s="50"/>
      <c r="F38" s="47"/>
      <c r="G38" s="47"/>
      <c r="H38" s="47"/>
      <c r="I38" s="47"/>
      <c r="J38" s="47"/>
      <c r="K38" s="47"/>
      <c r="L38" s="47"/>
      <c r="M38" s="47"/>
    </row>
    <row r="39" spans="1:13" x14ac:dyDescent="0.25">
      <c r="A39" s="47"/>
      <c r="B39" s="47"/>
      <c r="C39" s="47"/>
      <c r="D39" s="47"/>
      <c r="E39" s="50"/>
      <c r="F39" s="47"/>
      <c r="G39" s="47"/>
      <c r="H39" s="47"/>
      <c r="I39" s="47"/>
      <c r="J39" s="47"/>
      <c r="K39" s="47"/>
      <c r="L39" s="47"/>
      <c r="M39" s="47"/>
    </row>
    <row r="40" spans="1:13" x14ac:dyDescent="0.25">
      <c r="A40" s="47"/>
      <c r="B40" s="47"/>
      <c r="C40" s="47"/>
      <c r="D40" s="47"/>
      <c r="E40" s="50"/>
      <c r="F40" s="47"/>
      <c r="G40" s="47"/>
      <c r="H40" s="47"/>
      <c r="I40" s="47"/>
      <c r="J40" s="47"/>
      <c r="K40" s="47"/>
      <c r="L40" s="47"/>
      <c r="M40" s="47"/>
    </row>
    <row r="41" spans="1:13" x14ac:dyDescent="0.25">
      <c r="A41" s="47"/>
      <c r="B41" s="47"/>
      <c r="C41" s="47"/>
      <c r="D41" s="47"/>
      <c r="E41" s="50"/>
      <c r="F41" s="47"/>
      <c r="G41" s="47"/>
      <c r="H41" s="47"/>
      <c r="I41" s="47"/>
      <c r="J41" s="47"/>
      <c r="K41" s="47"/>
      <c r="L41" s="47"/>
      <c r="M41" s="47"/>
    </row>
    <row r="42" spans="1:13" x14ac:dyDescent="0.25">
      <c r="A42" s="47"/>
      <c r="B42" s="47"/>
      <c r="C42" s="47"/>
      <c r="D42" s="47"/>
      <c r="E42" s="50"/>
      <c r="F42" s="47"/>
      <c r="G42" s="47"/>
      <c r="H42" s="47"/>
      <c r="I42" s="47"/>
      <c r="J42" s="47"/>
      <c r="K42" s="47"/>
      <c r="L42" s="47"/>
      <c r="M42" s="47"/>
    </row>
    <row r="43" spans="1:13" x14ac:dyDescent="0.25">
      <c r="A43" s="47"/>
      <c r="B43" s="47"/>
      <c r="C43" s="47"/>
      <c r="D43" s="47"/>
      <c r="E43" s="50"/>
      <c r="F43" s="47"/>
      <c r="G43" s="47"/>
      <c r="H43" s="47"/>
      <c r="I43" s="47"/>
      <c r="J43" s="47"/>
      <c r="K43" s="47"/>
      <c r="L43" s="47"/>
      <c r="M43" s="47"/>
    </row>
    <row r="44" spans="1:13" x14ac:dyDescent="0.25">
      <c r="A44" s="47"/>
      <c r="B44" s="47"/>
      <c r="C44" s="47"/>
      <c r="D44" s="47"/>
      <c r="E44" s="50"/>
      <c r="F44" s="47"/>
      <c r="G44" s="47"/>
      <c r="H44" s="47"/>
      <c r="I44" s="47"/>
      <c r="J44" s="47"/>
      <c r="K44" s="47"/>
      <c r="L44" s="47"/>
      <c r="M44" s="47"/>
    </row>
    <row r="45" spans="1:13" x14ac:dyDescent="0.25">
      <c r="A45" s="47"/>
      <c r="B45" s="47"/>
      <c r="C45" s="47"/>
      <c r="D45" s="47"/>
      <c r="E45" s="50"/>
      <c r="F45" s="47"/>
      <c r="G45" s="47"/>
      <c r="H45" s="47"/>
      <c r="I45" s="47"/>
      <c r="J45" s="47"/>
      <c r="K45" s="47"/>
      <c r="L45" s="47"/>
      <c r="M45" s="47"/>
    </row>
    <row r="46" spans="1:13" x14ac:dyDescent="0.25">
      <c r="A46" s="47"/>
      <c r="B46" s="47"/>
      <c r="C46" s="47"/>
      <c r="D46" s="47"/>
      <c r="E46" s="50"/>
      <c r="F46" s="47"/>
      <c r="G46" s="47"/>
      <c r="H46" s="47"/>
      <c r="I46" s="47"/>
      <c r="J46" s="47"/>
      <c r="K46" s="47"/>
      <c r="L46" s="47"/>
      <c r="M46" s="47"/>
    </row>
    <row r="47" spans="1:13" x14ac:dyDescent="0.25">
      <c r="A47" s="47"/>
      <c r="B47" s="47"/>
      <c r="C47" s="47"/>
      <c r="D47" s="47"/>
      <c r="E47" s="50"/>
      <c r="F47" s="47"/>
      <c r="G47" s="47"/>
      <c r="H47" s="47"/>
      <c r="I47" s="47"/>
      <c r="J47" s="47"/>
      <c r="K47" s="47"/>
      <c r="L47" s="47"/>
      <c r="M47" s="47"/>
    </row>
    <row r="48" spans="1:13" x14ac:dyDescent="0.25">
      <c r="A48" s="47"/>
      <c r="B48" s="47"/>
      <c r="C48" s="47"/>
      <c r="D48" s="47"/>
      <c r="E48" s="50"/>
      <c r="F48" s="47"/>
      <c r="G48" s="47"/>
      <c r="H48" s="47"/>
      <c r="I48" s="47"/>
      <c r="J48" s="47"/>
      <c r="K48" s="47"/>
      <c r="L48" s="47"/>
      <c r="M48" s="47"/>
    </row>
    <row r="49" spans="1:13" x14ac:dyDescent="0.25">
      <c r="A49" s="47"/>
      <c r="B49" s="47"/>
      <c r="C49" s="47"/>
      <c r="D49" s="47"/>
      <c r="E49" s="50"/>
      <c r="F49" s="47"/>
      <c r="G49" s="47"/>
      <c r="H49" s="47"/>
      <c r="I49" s="47"/>
      <c r="J49" s="47"/>
      <c r="K49" s="47"/>
      <c r="L49" s="47"/>
      <c r="M49" s="47"/>
    </row>
    <row r="50" spans="1:13" x14ac:dyDescent="0.25">
      <c r="A50" s="47"/>
      <c r="B50" s="47"/>
      <c r="C50" s="47"/>
      <c r="D50" s="47"/>
      <c r="E50" s="50"/>
      <c r="F50" s="47"/>
      <c r="G50" s="47"/>
      <c r="H50" s="47"/>
      <c r="I50" s="47"/>
      <c r="J50" s="47"/>
      <c r="K50" s="47"/>
      <c r="L50" s="47"/>
      <c r="M50" s="47"/>
    </row>
    <row r="51" spans="1:13" x14ac:dyDescent="0.25">
      <c r="A51" s="47"/>
      <c r="B51" s="47"/>
      <c r="C51" s="47"/>
      <c r="D51" s="47"/>
      <c r="E51" s="50"/>
      <c r="F51" s="47"/>
      <c r="G51" s="47"/>
      <c r="H51" s="47"/>
      <c r="I51" s="47"/>
      <c r="J51" s="47"/>
      <c r="K51" s="47"/>
      <c r="L51" s="47"/>
      <c r="M51" s="47"/>
    </row>
    <row r="52" spans="1:13" x14ac:dyDescent="0.25">
      <c r="A52" s="47"/>
      <c r="B52" s="47"/>
      <c r="C52" s="47"/>
      <c r="D52" s="47"/>
      <c r="E52" s="50"/>
      <c r="F52" s="47"/>
      <c r="G52" s="47"/>
      <c r="H52" s="47"/>
      <c r="I52" s="47"/>
      <c r="J52" s="47"/>
      <c r="K52" s="47"/>
      <c r="L52" s="47"/>
      <c r="M52" s="47"/>
    </row>
    <row r="53" spans="1:13" x14ac:dyDescent="0.25">
      <c r="A53" s="47"/>
      <c r="B53" s="47"/>
      <c r="C53" s="47"/>
      <c r="D53" s="47"/>
      <c r="E53" s="50"/>
      <c r="F53" s="47"/>
      <c r="G53" s="47"/>
      <c r="H53" s="47"/>
      <c r="I53" s="47"/>
      <c r="J53" s="47"/>
      <c r="K53" s="47"/>
      <c r="L53" s="47"/>
      <c r="M53" s="47"/>
    </row>
    <row r="54" spans="1:13" x14ac:dyDescent="0.25">
      <c r="A54" s="47"/>
      <c r="B54" s="47"/>
      <c r="C54" s="47"/>
      <c r="D54" s="47"/>
      <c r="E54" s="50"/>
      <c r="F54" s="47"/>
      <c r="G54" s="47"/>
      <c r="H54" s="47"/>
      <c r="I54" s="47"/>
      <c r="J54" s="47"/>
      <c r="K54" s="47"/>
      <c r="L54" s="47"/>
      <c r="M54" s="47"/>
    </row>
    <row r="55" spans="1:13" x14ac:dyDescent="0.25">
      <c r="A55" s="47"/>
      <c r="B55" s="47"/>
      <c r="C55" s="47"/>
      <c r="D55" s="47"/>
      <c r="E55" s="50"/>
      <c r="F55" s="47"/>
      <c r="G55" s="47"/>
      <c r="H55" s="47"/>
      <c r="I55" s="47"/>
      <c r="J55" s="47"/>
      <c r="K55" s="47"/>
      <c r="L55" s="47"/>
      <c r="M55" s="47"/>
    </row>
    <row r="56" spans="1:13" x14ac:dyDescent="0.25">
      <c r="A56" s="47"/>
      <c r="B56" s="47"/>
      <c r="C56" s="47"/>
      <c r="D56" s="47"/>
      <c r="E56" s="47"/>
      <c r="F56" s="47"/>
      <c r="G56" s="47"/>
      <c r="H56" s="47"/>
      <c r="I56" s="47"/>
      <c r="J56" s="47"/>
      <c r="K56" s="47"/>
      <c r="L56" s="47"/>
      <c r="M56" s="47"/>
    </row>
    <row r="57" spans="1:13" x14ac:dyDescent="0.25">
      <c r="A57" s="47"/>
      <c r="B57" s="47"/>
      <c r="C57" s="47"/>
      <c r="D57" s="47"/>
      <c r="E57" s="47"/>
      <c r="F57" s="47"/>
      <c r="G57" s="47"/>
      <c r="H57" s="47"/>
      <c r="I57" s="47"/>
      <c r="J57" s="47"/>
      <c r="K57" s="47"/>
      <c r="L57" s="47"/>
      <c r="M57" s="47"/>
    </row>
    <row r="58" spans="1:13" x14ac:dyDescent="0.25">
      <c r="A58" s="47"/>
      <c r="B58" s="47"/>
      <c r="C58" s="47"/>
      <c r="D58" s="47"/>
      <c r="E58" s="47"/>
      <c r="F58" s="47"/>
      <c r="G58" s="47"/>
      <c r="H58" s="47"/>
      <c r="I58" s="47"/>
      <c r="J58" s="47"/>
      <c r="K58" s="47"/>
      <c r="L58" s="47"/>
      <c r="M58" s="47"/>
    </row>
    <row r="59" spans="1:13" x14ac:dyDescent="0.25">
      <c r="A59" s="47"/>
      <c r="B59" s="47"/>
      <c r="C59" s="47"/>
      <c r="D59" s="47"/>
      <c r="E59" s="47"/>
      <c r="F59" s="47"/>
      <c r="G59" s="47"/>
      <c r="H59" s="47"/>
      <c r="I59" s="47"/>
      <c r="J59" s="47"/>
      <c r="K59" s="47"/>
      <c r="L59" s="47"/>
      <c r="M59" s="47"/>
    </row>
    <row r="60" spans="1:13" x14ac:dyDescent="0.25">
      <c r="A60" s="47"/>
      <c r="B60" s="47"/>
      <c r="C60" s="47"/>
      <c r="D60" s="47"/>
      <c r="E60" s="47"/>
      <c r="F60" s="47"/>
      <c r="G60" s="47"/>
      <c r="H60" s="47"/>
      <c r="I60" s="47"/>
      <c r="J60" s="47"/>
      <c r="K60" s="47"/>
      <c r="L60" s="47"/>
      <c r="M60" s="47"/>
    </row>
    <row r="61" spans="1:13" x14ac:dyDescent="0.25">
      <c r="A61" s="47"/>
      <c r="B61" s="47"/>
      <c r="C61" s="47"/>
      <c r="D61" s="47"/>
      <c r="E61" s="47"/>
      <c r="F61" s="47"/>
      <c r="G61" s="47"/>
      <c r="H61" s="47"/>
      <c r="I61" s="47"/>
      <c r="J61" s="47"/>
      <c r="K61" s="47"/>
      <c r="L61" s="47"/>
      <c r="M61" s="47"/>
    </row>
    <row r="62" spans="1:13" x14ac:dyDescent="0.25">
      <c r="A62" s="47"/>
      <c r="B62" s="47"/>
      <c r="C62" s="47"/>
      <c r="D62" s="47"/>
      <c r="E62" s="47"/>
      <c r="F62" s="47"/>
      <c r="G62" s="47"/>
      <c r="H62" s="47"/>
      <c r="I62" s="47"/>
      <c r="J62" s="47"/>
      <c r="K62" s="47"/>
      <c r="L62" s="47"/>
      <c r="M62" s="47"/>
    </row>
    <row r="63" spans="1:13" x14ac:dyDescent="0.25">
      <c r="A63" s="47"/>
      <c r="B63" s="47"/>
      <c r="C63" s="47"/>
      <c r="D63" s="47"/>
      <c r="E63" s="47"/>
      <c r="F63" s="47"/>
      <c r="G63" s="47"/>
      <c r="H63" s="47"/>
      <c r="I63" s="47"/>
      <c r="J63" s="47"/>
      <c r="K63" s="47"/>
      <c r="L63" s="47"/>
      <c r="M63" s="47"/>
    </row>
    <row r="64" spans="1:13" x14ac:dyDescent="0.25">
      <c r="A64" s="47"/>
      <c r="B64" s="47"/>
      <c r="C64" s="47"/>
      <c r="D64" s="47"/>
      <c r="E64" s="47"/>
      <c r="F64" s="47"/>
      <c r="G64" s="47"/>
      <c r="H64" s="47"/>
      <c r="I64" s="47"/>
      <c r="J64" s="47"/>
      <c r="K64" s="47"/>
      <c r="L64" s="47"/>
      <c r="M64" s="47"/>
    </row>
    <row r="65" spans="1:13" x14ac:dyDescent="0.25">
      <c r="A65" s="47"/>
      <c r="B65" s="47"/>
      <c r="C65" s="47"/>
      <c r="D65" s="47"/>
      <c r="E65" s="47"/>
      <c r="F65" s="47"/>
      <c r="G65" s="47"/>
      <c r="H65" s="47"/>
      <c r="I65" s="47"/>
      <c r="J65" s="47"/>
      <c r="K65" s="47"/>
      <c r="L65" s="47"/>
      <c r="M65" s="47"/>
    </row>
    <row r="66" spans="1:13" x14ac:dyDescent="0.25">
      <c r="A66" s="47"/>
      <c r="B66" s="47"/>
      <c r="C66" s="47"/>
      <c r="D66" s="47"/>
      <c r="E66" s="47"/>
      <c r="F66" s="47"/>
      <c r="G66" s="47"/>
      <c r="H66" s="47"/>
      <c r="I66" s="47"/>
      <c r="J66" s="47"/>
      <c r="K66" s="47"/>
      <c r="L66" s="47"/>
      <c r="M66" s="47"/>
    </row>
    <row r="67" spans="1:13" x14ac:dyDescent="0.25">
      <c r="A67" s="47"/>
      <c r="B67" s="47"/>
      <c r="C67" s="47"/>
      <c r="D67" s="47"/>
      <c r="E67" s="47"/>
      <c r="F67" s="47"/>
      <c r="G67" s="47"/>
      <c r="H67" s="47"/>
      <c r="I67" s="47"/>
      <c r="J67" s="47"/>
      <c r="K67" s="47"/>
      <c r="L67" s="47"/>
      <c r="M67" s="47"/>
    </row>
    <row r="68" spans="1:13" x14ac:dyDescent="0.25">
      <c r="A68" s="47"/>
      <c r="B68" s="47"/>
      <c r="C68" s="47"/>
      <c r="D68" s="47"/>
      <c r="E68" s="47"/>
      <c r="F68" s="47"/>
      <c r="G68" s="47"/>
      <c r="H68" s="47"/>
      <c r="I68" s="47"/>
      <c r="J68" s="47"/>
      <c r="K68" s="47"/>
      <c r="L68" s="47"/>
      <c r="M68" s="47"/>
    </row>
  </sheetData>
  <mergeCells count="10">
    <mergeCell ref="D13:E13"/>
    <mergeCell ref="F13:G13"/>
    <mergeCell ref="H13:I13"/>
    <mergeCell ref="J13:K13"/>
    <mergeCell ref="L13:M13"/>
    <mergeCell ref="D35:E35"/>
    <mergeCell ref="F35:G35"/>
    <mergeCell ref="H35:I35"/>
    <mergeCell ref="J35:K35"/>
    <mergeCell ref="L35:M35"/>
  </mergeCells>
  <pageMargins left="0.7" right="0.7" top="0.75" bottom="0.75" header="0.3" footer="0.3"/>
  <pageSetup orientation="landscape" r:id="rId1"/>
  <headerFooter>
    <oddHeader>&amp;C&amp;"-,Bold"Minnesota Stream Quantification Tool 
Longitudinal Profile Form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zoomScaleNormal="100" workbookViewId="0"/>
  </sheetViews>
  <sheetFormatPr defaultRowHeight="15" x14ac:dyDescent="0.25"/>
  <sheetData>
    <row r="1" spans="1:10" x14ac:dyDescent="0.25">
      <c r="A1" s="43" t="s">
        <v>79</v>
      </c>
      <c r="B1" s="43"/>
      <c r="C1" s="43"/>
      <c r="D1" s="43"/>
      <c r="E1" s="43"/>
      <c r="F1" s="43" t="s">
        <v>98</v>
      </c>
      <c r="G1" s="43"/>
      <c r="H1" s="43"/>
      <c r="I1" s="43"/>
      <c r="J1" s="43"/>
    </row>
    <row r="2" spans="1:10" x14ac:dyDescent="0.25">
      <c r="A2" s="43" t="s">
        <v>99</v>
      </c>
      <c r="B2" s="43"/>
      <c r="C2" s="43"/>
      <c r="D2" s="43"/>
      <c r="E2" s="43"/>
      <c r="F2" s="43" t="s">
        <v>100</v>
      </c>
      <c r="G2" s="43"/>
      <c r="H2" s="43"/>
      <c r="I2" s="43"/>
      <c r="J2" s="43"/>
    </row>
    <row r="3" spans="1:10" x14ac:dyDescent="0.25">
      <c r="A3" s="43" t="s">
        <v>101</v>
      </c>
      <c r="B3" s="43"/>
      <c r="C3" s="43"/>
      <c r="D3" s="43"/>
      <c r="E3" s="43"/>
      <c r="F3" s="43" t="s">
        <v>102</v>
      </c>
      <c r="G3" s="43"/>
      <c r="H3" s="43"/>
      <c r="I3" s="43"/>
      <c r="J3" s="43"/>
    </row>
    <row r="4" spans="1:10" x14ac:dyDescent="0.25">
      <c r="A4" s="44" t="s">
        <v>103</v>
      </c>
      <c r="B4" s="44"/>
      <c r="C4" s="44"/>
      <c r="D4" s="44"/>
      <c r="E4" s="44"/>
      <c r="F4" s="44"/>
      <c r="G4" s="44"/>
      <c r="H4" s="44"/>
      <c r="I4" s="44"/>
      <c r="J4" s="44"/>
    </row>
    <row r="6" spans="1:10" x14ac:dyDescent="0.25">
      <c r="A6" s="42" t="s">
        <v>104</v>
      </c>
    </row>
    <row r="7" spans="1:10" x14ac:dyDescent="0.25">
      <c r="A7" s="45" t="s">
        <v>105</v>
      </c>
      <c r="C7" t="s">
        <v>106</v>
      </c>
      <c r="D7" t="s">
        <v>107</v>
      </c>
      <c r="F7" t="s">
        <v>108</v>
      </c>
      <c r="G7" t="s">
        <v>109</v>
      </c>
      <c r="I7" t="s">
        <v>110</v>
      </c>
    </row>
    <row r="8" spans="1:10" x14ac:dyDescent="0.25">
      <c r="A8" s="45" t="s">
        <v>111</v>
      </c>
      <c r="C8" t="s">
        <v>112</v>
      </c>
      <c r="D8" t="s">
        <v>113</v>
      </c>
      <c r="F8" t="s">
        <v>114</v>
      </c>
      <c r="G8" t="s">
        <v>115</v>
      </c>
      <c r="I8" t="s">
        <v>116</v>
      </c>
    </row>
    <row r="9" spans="1:10" x14ac:dyDescent="0.25">
      <c r="A9" s="45" t="s">
        <v>117</v>
      </c>
      <c r="C9" t="s">
        <v>118</v>
      </c>
      <c r="D9" t="s">
        <v>119</v>
      </c>
      <c r="F9" t="s">
        <v>120</v>
      </c>
      <c r="G9" t="s">
        <v>121</v>
      </c>
      <c r="I9" t="s">
        <v>122</v>
      </c>
    </row>
    <row r="10" spans="1:10" x14ac:dyDescent="0.25">
      <c r="A10" s="45" t="s">
        <v>123</v>
      </c>
      <c r="C10" t="s">
        <v>124</v>
      </c>
      <c r="D10" t="s">
        <v>125</v>
      </c>
      <c r="F10" t="s">
        <v>126</v>
      </c>
      <c r="G10" t="s">
        <v>127</v>
      </c>
      <c r="I10" t="s">
        <v>128</v>
      </c>
    </row>
    <row r="11" spans="1:10" x14ac:dyDescent="0.25">
      <c r="A11" s="45" t="s">
        <v>129</v>
      </c>
      <c r="C11" t="s">
        <v>130</v>
      </c>
      <c r="G11" t="s">
        <v>131</v>
      </c>
      <c r="I11" t="s">
        <v>132</v>
      </c>
    </row>
    <row r="13" spans="1:10" x14ac:dyDescent="0.25">
      <c r="A13" s="42" t="s">
        <v>133</v>
      </c>
    </row>
    <row r="14" spans="1:10" x14ac:dyDescent="0.25">
      <c r="A14" s="46" t="s">
        <v>13</v>
      </c>
      <c r="B14" s="46" t="s">
        <v>134</v>
      </c>
      <c r="C14" s="46" t="s">
        <v>132</v>
      </c>
      <c r="D14" s="46" t="s">
        <v>135</v>
      </c>
      <c r="E14" s="46" t="s">
        <v>136</v>
      </c>
      <c r="F14" s="478" t="s">
        <v>96</v>
      </c>
      <c r="G14" s="479"/>
      <c r="H14" s="479"/>
      <c r="I14" s="479"/>
      <c r="J14" s="480"/>
    </row>
    <row r="15" spans="1:10" x14ac:dyDescent="0.25">
      <c r="A15" s="47"/>
      <c r="B15" s="47"/>
      <c r="C15" s="47"/>
      <c r="D15" s="47"/>
      <c r="E15" s="47"/>
      <c r="F15" s="475"/>
      <c r="G15" s="476"/>
      <c r="H15" s="476"/>
      <c r="I15" s="476"/>
      <c r="J15" s="477"/>
    </row>
    <row r="16" spans="1:10" x14ac:dyDescent="0.25">
      <c r="A16" s="47"/>
      <c r="B16" s="47"/>
      <c r="C16" s="47"/>
      <c r="D16" s="47"/>
      <c r="E16" s="47"/>
      <c r="F16" s="475"/>
      <c r="G16" s="476"/>
      <c r="H16" s="476"/>
      <c r="I16" s="476"/>
      <c r="J16" s="477"/>
    </row>
    <row r="17" spans="1:10" x14ac:dyDescent="0.25">
      <c r="A17" s="47"/>
      <c r="B17" s="47"/>
      <c r="C17" s="47"/>
      <c r="D17" s="47"/>
      <c r="E17" s="47"/>
      <c r="F17" s="475"/>
      <c r="G17" s="476"/>
      <c r="H17" s="476"/>
      <c r="I17" s="476"/>
      <c r="J17" s="477"/>
    </row>
    <row r="18" spans="1:10" x14ac:dyDescent="0.25">
      <c r="A18" s="47"/>
      <c r="B18" s="47"/>
      <c r="C18" s="47"/>
      <c r="D18" s="47"/>
      <c r="E18" s="47"/>
      <c r="F18" s="475"/>
      <c r="G18" s="476"/>
      <c r="H18" s="476"/>
      <c r="I18" s="476"/>
      <c r="J18" s="477"/>
    </row>
    <row r="19" spans="1:10" x14ac:dyDescent="0.25">
      <c r="A19" s="47"/>
      <c r="B19" s="47"/>
      <c r="C19" s="47"/>
      <c r="D19" s="47"/>
      <c r="E19" s="47"/>
      <c r="F19" s="475"/>
      <c r="G19" s="476"/>
      <c r="H19" s="476"/>
      <c r="I19" s="476"/>
      <c r="J19" s="477"/>
    </row>
    <row r="20" spans="1:10" x14ac:dyDescent="0.25">
      <c r="A20" s="47"/>
      <c r="B20" s="47"/>
      <c r="C20" s="47"/>
      <c r="D20" s="47"/>
      <c r="E20" s="47"/>
      <c r="F20" s="475"/>
      <c r="G20" s="476"/>
      <c r="H20" s="476"/>
      <c r="I20" s="476"/>
      <c r="J20" s="477"/>
    </row>
    <row r="21" spans="1:10" x14ac:dyDescent="0.25">
      <c r="A21" s="47"/>
      <c r="B21" s="47"/>
      <c r="C21" s="47"/>
      <c r="D21" s="47"/>
      <c r="E21" s="47"/>
      <c r="F21" s="475"/>
      <c r="G21" s="476"/>
      <c r="H21" s="476"/>
      <c r="I21" s="476"/>
      <c r="J21" s="477"/>
    </row>
    <row r="22" spans="1:10" x14ac:dyDescent="0.25">
      <c r="A22" s="47"/>
      <c r="B22" s="47"/>
      <c r="C22" s="47"/>
      <c r="D22" s="47"/>
      <c r="E22" s="47"/>
      <c r="F22" s="475"/>
      <c r="G22" s="476"/>
      <c r="H22" s="476"/>
      <c r="I22" s="476"/>
      <c r="J22" s="477"/>
    </row>
    <row r="23" spans="1:10" x14ac:dyDescent="0.25">
      <c r="A23" s="47"/>
      <c r="B23" s="47"/>
      <c r="C23" s="47"/>
      <c r="D23" s="47"/>
      <c r="E23" s="47"/>
      <c r="F23" s="475"/>
      <c r="G23" s="476"/>
      <c r="H23" s="476"/>
      <c r="I23" s="476"/>
      <c r="J23" s="477"/>
    </row>
    <row r="24" spans="1:10" x14ac:dyDescent="0.25">
      <c r="A24" s="47"/>
      <c r="B24" s="47"/>
      <c r="C24" s="47"/>
      <c r="D24" s="47"/>
      <c r="E24" s="47"/>
      <c r="F24" s="475"/>
      <c r="G24" s="476"/>
      <c r="H24" s="476"/>
      <c r="I24" s="476"/>
      <c r="J24" s="477"/>
    </row>
    <row r="25" spans="1:10" x14ac:dyDescent="0.25">
      <c r="A25" s="47"/>
      <c r="B25" s="47"/>
      <c r="C25" s="47"/>
      <c r="D25" s="47"/>
      <c r="E25" s="47"/>
      <c r="F25" s="475"/>
      <c r="G25" s="476"/>
      <c r="H25" s="476"/>
      <c r="I25" s="476"/>
      <c r="J25" s="477"/>
    </row>
    <row r="26" spans="1:10" x14ac:dyDescent="0.25">
      <c r="A26" s="47"/>
      <c r="B26" s="47"/>
      <c r="C26" s="47"/>
      <c r="D26" s="47"/>
      <c r="E26" s="47"/>
      <c r="F26" s="475"/>
      <c r="G26" s="476"/>
      <c r="H26" s="476"/>
      <c r="I26" s="476"/>
      <c r="J26" s="477"/>
    </row>
    <row r="27" spans="1:10" x14ac:dyDescent="0.25">
      <c r="A27" s="47"/>
      <c r="B27" s="47"/>
      <c r="C27" s="47"/>
      <c r="D27" s="47"/>
      <c r="E27" s="47"/>
      <c r="F27" s="475"/>
      <c r="G27" s="476"/>
      <c r="H27" s="476"/>
      <c r="I27" s="476"/>
      <c r="J27" s="477"/>
    </row>
    <row r="28" spans="1:10" x14ac:dyDescent="0.25">
      <c r="A28" s="47"/>
      <c r="B28" s="47"/>
      <c r="C28" s="47"/>
      <c r="D28" s="47"/>
      <c r="E28" s="47"/>
      <c r="F28" s="475"/>
      <c r="G28" s="476"/>
      <c r="H28" s="476"/>
      <c r="I28" s="476"/>
      <c r="J28" s="477"/>
    </row>
    <row r="29" spans="1:10" x14ac:dyDescent="0.25">
      <c r="A29" s="47"/>
      <c r="B29" s="47"/>
      <c r="C29" s="47"/>
      <c r="D29" s="47"/>
      <c r="E29" s="47"/>
      <c r="F29" s="475"/>
      <c r="G29" s="476"/>
      <c r="H29" s="476"/>
      <c r="I29" s="476"/>
      <c r="J29" s="477"/>
    </row>
    <row r="30" spans="1:10" x14ac:dyDescent="0.25">
      <c r="A30" s="47"/>
      <c r="B30" s="47"/>
      <c r="C30" s="47"/>
      <c r="D30" s="47"/>
      <c r="E30" s="47"/>
      <c r="F30" s="475"/>
      <c r="G30" s="476"/>
      <c r="H30" s="476"/>
      <c r="I30" s="476"/>
      <c r="J30" s="477"/>
    </row>
    <row r="31" spans="1:10" x14ac:dyDescent="0.25">
      <c r="A31" s="47"/>
      <c r="B31" s="47"/>
      <c r="C31" s="47"/>
      <c r="D31" s="47"/>
      <c r="E31" s="47"/>
      <c r="F31" s="475"/>
      <c r="G31" s="476"/>
      <c r="H31" s="476"/>
      <c r="I31" s="476"/>
      <c r="J31" s="477"/>
    </row>
    <row r="32" spans="1:10" x14ac:dyDescent="0.25">
      <c r="A32" s="47"/>
      <c r="B32" s="47"/>
      <c r="C32" s="47"/>
      <c r="D32" s="47"/>
      <c r="E32" s="47"/>
      <c r="F32" s="475"/>
      <c r="G32" s="476"/>
      <c r="H32" s="476"/>
      <c r="I32" s="476"/>
      <c r="J32" s="477"/>
    </row>
    <row r="33" spans="1:10" x14ac:dyDescent="0.25">
      <c r="A33" s="47"/>
      <c r="B33" s="47"/>
      <c r="C33" s="47"/>
      <c r="D33" s="47"/>
      <c r="E33" s="47"/>
      <c r="F33" s="475"/>
      <c r="G33" s="476"/>
      <c r="H33" s="476"/>
      <c r="I33" s="476"/>
      <c r="J33" s="477"/>
    </row>
    <row r="34" spans="1:10" x14ac:dyDescent="0.25">
      <c r="A34" s="47"/>
      <c r="B34" s="47"/>
      <c r="C34" s="47"/>
      <c r="D34" s="47"/>
      <c r="E34" s="47"/>
      <c r="F34" s="475"/>
      <c r="G34" s="476"/>
      <c r="H34" s="476"/>
      <c r="I34" s="476"/>
      <c r="J34" s="477"/>
    </row>
    <row r="35" spans="1:10" x14ac:dyDescent="0.25">
      <c r="A35" s="47"/>
      <c r="B35" s="47"/>
      <c r="C35" s="47"/>
      <c r="D35" s="47"/>
      <c r="E35" s="47"/>
      <c r="F35" s="475"/>
      <c r="G35" s="476"/>
      <c r="H35" s="476"/>
      <c r="I35" s="476"/>
      <c r="J35" s="477"/>
    </row>
    <row r="36" spans="1:10" x14ac:dyDescent="0.25">
      <c r="A36" s="47"/>
      <c r="B36" s="47"/>
      <c r="C36" s="47"/>
      <c r="D36" s="47"/>
      <c r="E36" s="47"/>
      <c r="F36" s="475"/>
      <c r="G36" s="476"/>
      <c r="H36" s="476"/>
      <c r="I36" s="476"/>
      <c r="J36" s="477"/>
    </row>
    <row r="37" spans="1:10" x14ac:dyDescent="0.25">
      <c r="A37" s="47"/>
      <c r="B37" s="47"/>
      <c r="C37" s="47"/>
      <c r="D37" s="47"/>
      <c r="E37" s="47"/>
      <c r="F37" s="475"/>
      <c r="G37" s="476"/>
      <c r="H37" s="476"/>
      <c r="I37" s="476"/>
      <c r="J37" s="477"/>
    </row>
    <row r="38" spans="1:10" x14ac:dyDescent="0.25">
      <c r="A38" s="47"/>
      <c r="B38" s="47"/>
      <c r="C38" s="47"/>
      <c r="D38" s="47"/>
      <c r="E38" s="47"/>
      <c r="F38" s="475"/>
      <c r="G38" s="476"/>
      <c r="H38" s="476"/>
      <c r="I38" s="476"/>
      <c r="J38" s="477"/>
    </row>
    <row r="39" spans="1:10" x14ac:dyDescent="0.25">
      <c r="A39" s="47"/>
      <c r="B39" s="47"/>
      <c r="C39" s="47"/>
      <c r="D39" s="47"/>
      <c r="E39" s="47"/>
      <c r="F39" s="475"/>
      <c r="G39" s="476"/>
      <c r="H39" s="476"/>
      <c r="I39" s="476"/>
      <c r="J39" s="477"/>
    </row>
    <row r="40" spans="1:10" x14ac:dyDescent="0.25">
      <c r="A40" s="47"/>
      <c r="B40" s="47"/>
      <c r="C40" s="47"/>
      <c r="D40" s="47"/>
      <c r="E40" s="47"/>
      <c r="F40" s="475"/>
      <c r="G40" s="476"/>
      <c r="H40" s="476"/>
      <c r="I40" s="476"/>
      <c r="J40" s="477"/>
    </row>
    <row r="41" spans="1:10" x14ac:dyDescent="0.25">
      <c r="A41" s="47"/>
      <c r="B41" s="47"/>
      <c r="C41" s="47"/>
      <c r="D41" s="47"/>
      <c r="E41" s="47"/>
      <c r="F41" s="475"/>
      <c r="G41" s="476"/>
      <c r="H41" s="476"/>
      <c r="I41" s="476"/>
      <c r="J41" s="477"/>
    </row>
    <row r="42" spans="1:10" x14ac:dyDescent="0.25">
      <c r="A42" s="47"/>
      <c r="B42" s="47"/>
      <c r="C42" s="47"/>
      <c r="D42" s="47"/>
      <c r="E42" s="47"/>
      <c r="F42" s="475"/>
      <c r="G42" s="476"/>
      <c r="H42" s="476"/>
      <c r="I42" s="476"/>
      <c r="J42" s="477"/>
    </row>
    <row r="43" spans="1:10" x14ac:dyDescent="0.25">
      <c r="A43" s="47"/>
      <c r="B43" s="47"/>
      <c r="C43" s="47"/>
      <c r="D43" s="47"/>
      <c r="E43" s="47"/>
      <c r="F43" s="475"/>
      <c r="G43" s="476"/>
      <c r="H43" s="476"/>
      <c r="I43" s="476"/>
      <c r="J43" s="477"/>
    </row>
    <row r="44" spans="1:10" x14ac:dyDescent="0.25">
      <c r="A44" s="47"/>
      <c r="B44" s="47"/>
      <c r="C44" s="47"/>
      <c r="D44" s="47"/>
      <c r="E44" s="47"/>
      <c r="F44" s="475"/>
      <c r="G44" s="476"/>
      <c r="H44" s="476"/>
      <c r="I44" s="476"/>
      <c r="J44" s="477"/>
    </row>
    <row r="45" spans="1:10" x14ac:dyDescent="0.25">
      <c r="A45" s="47"/>
      <c r="B45" s="47"/>
      <c r="C45" s="47"/>
      <c r="D45" s="47"/>
      <c r="E45" s="47"/>
      <c r="F45" s="475"/>
      <c r="G45" s="476"/>
      <c r="H45" s="476"/>
      <c r="I45" s="476"/>
      <c r="J45" s="477"/>
    </row>
    <row r="46" spans="1:10" x14ac:dyDescent="0.25">
      <c r="A46" s="47"/>
      <c r="B46" s="47"/>
      <c r="C46" s="47"/>
      <c r="D46" s="47"/>
      <c r="E46" s="47"/>
      <c r="F46" s="475"/>
      <c r="G46" s="476"/>
      <c r="H46" s="476"/>
      <c r="I46" s="476"/>
      <c r="J46" s="477"/>
    </row>
    <row r="47" spans="1:10" x14ac:dyDescent="0.25">
      <c r="A47" s="47"/>
      <c r="B47" s="47"/>
      <c r="C47" s="47"/>
      <c r="D47" s="47"/>
      <c r="E47" s="47"/>
      <c r="F47" s="475"/>
      <c r="G47" s="476"/>
      <c r="H47" s="476"/>
      <c r="I47" s="476"/>
      <c r="J47" s="477"/>
    </row>
  </sheetData>
  <mergeCells count="34">
    <mergeCell ref="F44:J44"/>
    <mergeCell ref="F45:J45"/>
    <mergeCell ref="F46:J46"/>
    <mergeCell ref="F47:J47"/>
    <mergeCell ref="F38:J38"/>
    <mergeCell ref="F39:J39"/>
    <mergeCell ref="F40:J40"/>
    <mergeCell ref="F41:J41"/>
    <mergeCell ref="F42:J42"/>
    <mergeCell ref="F43:J43"/>
    <mergeCell ref="F37:J37"/>
    <mergeCell ref="F26:J26"/>
    <mergeCell ref="F27:J27"/>
    <mergeCell ref="F28:J28"/>
    <mergeCell ref="F29:J29"/>
    <mergeCell ref="F30:J30"/>
    <mergeCell ref="F31:J31"/>
    <mergeCell ref="F32:J32"/>
    <mergeCell ref="F33:J33"/>
    <mergeCell ref="F34:J34"/>
    <mergeCell ref="F35:J35"/>
    <mergeCell ref="F36:J36"/>
    <mergeCell ref="F25:J25"/>
    <mergeCell ref="F14:J14"/>
    <mergeCell ref="F15:J15"/>
    <mergeCell ref="F16:J16"/>
    <mergeCell ref="F17:J17"/>
    <mergeCell ref="F18:J18"/>
    <mergeCell ref="F19:J19"/>
    <mergeCell ref="F20:J20"/>
    <mergeCell ref="F21:J21"/>
    <mergeCell ref="F22:J22"/>
    <mergeCell ref="F23:J23"/>
    <mergeCell ref="F24:J24"/>
  </mergeCells>
  <pageMargins left="0.7" right="0.7" top="0.75" bottom="0.75" header="0.3" footer="0.3"/>
  <pageSetup scale="99" fitToHeight="0" orientation="portrait" r:id="rId1"/>
  <headerFooter>
    <oddHeader>&amp;C&amp;"-,Bold"Minnesota Stream Quantification Tool 
Cross Section Form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8"/>
  <sheetViews>
    <sheetView zoomScaleNormal="100" workbookViewId="0"/>
  </sheetViews>
  <sheetFormatPr defaultRowHeight="15" x14ac:dyDescent="0.25"/>
  <cols>
    <col min="1" max="1" width="2.5703125" customWidth="1"/>
    <col min="2" max="2" width="23.5703125" customWidth="1"/>
    <col min="3" max="10" width="7.85546875" customWidth="1"/>
  </cols>
  <sheetData>
    <row r="1" spans="1:12" s="1" customFormat="1" ht="15" customHeight="1" x14ac:dyDescent="0.25">
      <c r="A1" s="32" t="s">
        <v>19</v>
      </c>
      <c r="F1" s="34"/>
      <c r="G1" s="34"/>
      <c r="H1" s="34"/>
      <c r="I1" s="34"/>
      <c r="J1" s="35"/>
      <c r="L1" s="33"/>
    </row>
    <row r="2" spans="1:12" ht="3" customHeight="1" x14ac:dyDescent="0.25"/>
    <row r="3" spans="1:12" s="1" customFormat="1" ht="16.149999999999999" customHeight="1" thickBot="1" x14ac:dyDescent="0.3">
      <c r="A3" s="2" t="s">
        <v>25</v>
      </c>
      <c r="B3" s="416" t="s">
        <v>57</v>
      </c>
      <c r="C3" s="416"/>
      <c r="D3" s="416"/>
      <c r="E3" s="416"/>
      <c r="F3" s="416"/>
      <c r="G3" s="416"/>
      <c r="H3" s="416"/>
      <c r="I3" s="416"/>
      <c r="J3" s="416"/>
    </row>
    <row r="4" spans="1:12" s="1" customFormat="1" ht="28.9" customHeight="1" thickTop="1" x14ac:dyDescent="0.25">
      <c r="A4" s="1" t="s">
        <v>26</v>
      </c>
      <c r="B4" s="442" t="s">
        <v>241</v>
      </c>
      <c r="C4" s="443"/>
      <c r="D4" s="444"/>
      <c r="E4" s="11"/>
      <c r="G4" s="445" t="s">
        <v>66</v>
      </c>
      <c r="H4" s="446"/>
      <c r="I4" s="447"/>
      <c r="J4" s="9" t="str">
        <f>IF('Project Reach Form'!E42&gt;0,'Project Reach Form'!E42*20,"")</f>
        <v/>
      </c>
    </row>
    <row r="5" spans="1:12" s="1" customFormat="1" ht="9" customHeight="1" x14ac:dyDescent="0.25">
      <c r="B5" s="27"/>
      <c r="C5" s="27"/>
      <c r="D5" s="27"/>
      <c r="E5" s="27"/>
      <c r="F5" s="27"/>
      <c r="G5" s="27"/>
      <c r="H5" s="27"/>
      <c r="I5" s="27"/>
      <c r="J5" s="27"/>
    </row>
    <row r="6" spans="1:12" s="1" customFormat="1" x14ac:dyDescent="0.25">
      <c r="A6" s="1" t="s">
        <v>27</v>
      </c>
      <c r="B6" s="32" t="s">
        <v>80</v>
      </c>
    </row>
    <row r="7" spans="1:12" s="1" customFormat="1" x14ac:dyDescent="0.25">
      <c r="B7" s="4"/>
      <c r="C7" s="12" t="s">
        <v>0</v>
      </c>
      <c r="D7" s="12" t="s">
        <v>1</v>
      </c>
      <c r="E7" s="12" t="s">
        <v>2</v>
      </c>
      <c r="F7" s="12" t="s">
        <v>3</v>
      </c>
      <c r="G7" s="12" t="s">
        <v>4</v>
      </c>
      <c r="H7" s="12" t="s">
        <v>5</v>
      </c>
      <c r="I7" s="12" t="s">
        <v>14</v>
      </c>
      <c r="J7" s="12" t="s">
        <v>15</v>
      </c>
    </row>
    <row r="8" spans="1:12" s="1" customFormat="1" ht="28.15" customHeight="1" x14ac:dyDescent="0.25">
      <c r="B8" s="4" t="s">
        <v>75</v>
      </c>
      <c r="C8" s="12"/>
      <c r="D8" s="12"/>
      <c r="E8" s="12"/>
      <c r="F8" s="12"/>
      <c r="G8" s="12"/>
      <c r="H8" s="12"/>
      <c r="I8" s="12"/>
      <c r="J8" s="12"/>
    </row>
    <row r="9" spans="1:12" s="1" customFormat="1" ht="28.15" customHeight="1" x14ac:dyDescent="0.25">
      <c r="B9" s="31" t="s">
        <v>76</v>
      </c>
      <c r="C9" s="12"/>
      <c r="D9" s="12"/>
      <c r="E9" s="12"/>
      <c r="F9" s="12"/>
      <c r="G9" s="12"/>
      <c r="H9" s="12"/>
      <c r="I9" s="12"/>
      <c r="J9" s="12"/>
    </row>
    <row r="10" spans="1:12" s="1" customFormat="1" ht="28.15" customHeight="1" x14ac:dyDescent="0.25">
      <c r="B10" s="4" t="s">
        <v>40</v>
      </c>
      <c r="C10" s="12"/>
      <c r="D10" s="12"/>
      <c r="E10" s="12"/>
      <c r="F10" s="12"/>
      <c r="G10" s="12"/>
      <c r="H10" s="12"/>
      <c r="I10" s="12"/>
      <c r="J10" s="12"/>
    </row>
    <row r="11" spans="1:12" s="1" customFormat="1" ht="28.15" customHeight="1" x14ac:dyDescent="0.25">
      <c r="B11" s="31" t="s">
        <v>233</v>
      </c>
      <c r="C11" s="12"/>
      <c r="D11" s="12"/>
      <c r="E11" s="12"/>
      <c r="F11" s="12"/>
      <c r="G11" s="12"/>
      <c r="H11" s="12"/>
      <c r="I11" s="12"/>
      <c r="J11" s="12"/>
    </row>
    <row r="12" spans="1:12" s="1" customFormat="1" ht="28.15" customHeight="1" x14ac:dyDescent="0.25">
      <c r="B12" s="40" t="s">
        <v>234</v>
      </c>
      <c r="C12" s="12"/>
      <c r="D12" s="12"/>
      <c r="E12" s="12"/>
      <c r="F12" s="12"/>
      <c r="G12" s="12"/>
      <c r="H12" s="12"/>
      <c r="I12" s="12"/>
      <c r="J12" s="12"/>
    </row>
    <row r="13" spans="1:12" s="1" customFormat="1" ht="28.15" customHeight="1" x14ac:dyDescent="0.25">
      <c r="B13" s="40" t="s">
        <v>235</v>
      </c>
      <c r="C13" s="12"/>
      <c r="D13" s="12"/>
      <c r="E13" s="12"/>
      <c r="F13" s="12"/>
      <c r="G13" s="12"/>
      <c r="H13" s="12"/>
      <c r="I13" s="12"/>
      <c r="J13" s="12"/>
    </row>
    <row r="14" spans="1:12" s="1" customFormat="1" ht="28.15" customHeight="1" x14ac:dyDescent="0.25">
      <c r="B14" s="40" t="s">
        <v>220</v>
      </c>
      <c r="C14" s="12"/>
      <c r="D14" s="12"/>
      <c r="E14" s="12"/>
      <c r="F14" s="12"/>
      <c r="G14" s="12"/>
      <c r="H14" s="12"/>
      <c r="I14" s="12"/>
      <c r="J14" s="12"/>
    </row>
    <row r="15" spans="1:12" s="1" customFormat="1" ht="28.15" customHeight="1" x14ac:dyDescent="0.25">
      <c r="B15" s="154" t="s">
        <v>240</v>
      </c>
      <c r="C15" s="28" t="str">
        <f t="shared" ref="C15:J15" si="0">IF(OR(C8="",C9=""),"",C9-C8)</f>
        <v/>
      </c>
      <c r="D15" s="28" t="str">
        <f t="shared" si="0"/>
        <v/>
      </c>
      <c r="E15" s="28" t="str">
        <f t="shared" si="0"/>
        <v/>
      </c>
      <c r="F15" s="28" t="str">
        <f t="shared" si="0"/>
        <v/>
      </c>
      <c r="G15" s="28" t="str">
        <f t="shared" si="0"/>
        <v/>
      </c>
      <c r="H15" s="28" t="str">
        <f t="shared" si="0"/>
        <v/>
      </c>
      <c r="I15" s="28" t="str">
        <f t="shared" si="0"/>
        <v/>
      </c>
      <c r="J15" s="28" t="str">
        <f t="shared" si="0"/>
        <v/>
      </c>
    </row>
    <row r="16" spans="1:12" s="1" customFormat="1" ht="28.15" customHeight="1" x14ac:dyDescent="0.25">
      <c r="B16" s="154" t="s">
        <v>232</v>
      </c>
      <c r="C16" s="9" t="str">
        <f t="shared" ref="C16:J16" si="1">IFERROR(C10/C11,"")</f>
        <v/>
      </c>
      <c r="D16" s="9" t="str">
        <f t="shared" si="1"/>
        <v/>
      </c>
      <c r="E16" s="9" t="str">
        <f t="shared" si="1"/>
        <v/>
      </c>
      <c r="F16" s="9" t="str">
        <f t="shared" si="1"/>
        <v/>
      </c>
      <c r="G16" s="9" t="str">
        <f t="shared" si="1"/>
        <v/>
      </c>
      <c r="H16" s="9" t="str">
        <f t="shared" si="1"/>
        <v/>
      </c>
      <c r="I16" s="9" t="str">
        <f t="shared" si="1"/>
        <v/>
      </c>
      <c r="J16" s="9" t="str">
        <f t="shared" si="1"/>
        <v/>
      </c>
    </row>
    <row r="17" spans="1:12" s="1" customFormat="1" ht="28.15" customHeight="1" x14ac:dyDescent="0.25">
      <c r="B17" s="155" t="s">
        <v>41</v>
      </c>
      <c r="C17" s="9" t="str">
        <f t="shared" ref="C17:J17" si="2">IFERROR(C16*C15,"")</f>
        <v/>
      </c>
      <c r="D17" s="9" t="str">
        <f t="shared" si="2"/>
        <v/>
      </c>
      <c r="E17" s="9" t="str">
        <f t="shared" si="2"/>
        <v/>
      </c>
      <c r="F17" s="9" t="str">
        <f t="shared" si="2"/>
        <v/>
      </c>
      <c r="G17" s="9" t="str">
        <f t="shared" si="2"/>
        <v/>
      </c>
      <c r="H17" s="9" t="str">
        <f t="shared" si="2"/>
        <v/>
      </c>
      <c r="I17" s="9" t="str">
        <f t="shared" si="2"/>
        <v/>
      </c>
      <c r="J17" s="9" t="str">
        <f t="shared" si="2"/>
        <v/>
      </c>
    </row>
    <row r="18" spans="1:12" s="1" customFormat="1" ht="28.15" customHeight="1" x14ac:dyDescent="0.25">
      <c r="B18" s="154" t="s">
        <v>59</v>
      </c>
      <c r="C18" s="9" t="str">
        <f t="shared" ref="C18:J18" si="3">IFERROR(C14/C13,"")</f>
        <v/>
      </c>
      <c r="D18" s="9" t="str">
        <f t="shared" si="3"/>
        <v/>
      </c>
      <c r="E18" s="9" t="str">
        <f t="shared" si="3"/>
        <v/>
      </c>
      <c r="F18" s="9" t="str">
        <f t="shared" si="3"/>
        <v/>
      </c>
      <c r="G18" s="9" t="str">
        <f t="shared" si="3"/>
        <v/>
      </c>
      <c r="H18" s="9" t="str">
        <f t="shared" si="3"/>
        <v/>
      </c>
      <c r="I18" s="9" t="str">
        <f t="shared" si="3"/>
        <v/>
      </c>
      <c r="J18" s="9" t="str">
        <f t="shared" si="3"/>
        <v/>
      </c>
    </row>
    <row r="19" spans="1:12" s="1" customFormat="1" ht="28.15" customHeight="1" x14ac:dyDescent="0.25">
      <c r="B19" s="155" t="s">
        <v>60</v>
      </c>
      <c r="C19" s="9" t="str">
        <f t="shared" ref="C19:J19" si="4">IFERROR(C18*C15,"")</f>
        <v/>
      </c>
      <c r="D19" s="9" t="str">
        <f t="shared" si="4"/>
        <v/>
      </c>
      <c r="E19" s="9" t="str">
        <f t="shared" si="4"/>
        <v/>
      </c>
      <c r="F19" s="9" t="str">
        <f t="shared" si="4"/>
        <v/>
      </c>
      <c r="G19" s="9" t="str">
        <f t="shared" si="4"/>
        <v/>
      </c>
      <c r="H19" s="9" t="str">
        <f t="shared" si="4"/>
        <v/>
      </c>
      <c r="I19" s="9" t="str">
        <f t="shared" si="4"/>
        <v/>
      </c>
      <c r="J19" s="9" t="str">
        <f t="shared" si="4"/>
        <v/>
      </c>
    </row>
    <row r="20" spans="1:12" s="1" customFormat="1" ht="28.15" customHeight="1" x14ac:dyDescent="0.25">
      <c r="B20" s="154" t="s">
        <v>236</v>
      </c>
      <c r="C20" s="9" t="str">
        <f t="shared" ref="C20:J20" si="5">IFERROR(C13/C12,"")</f>
        <v/>
      </c>
      <c r="D20" s="9" t="str">
        <f t="shared" si="5"/>
        <v/>
      </c>
      <c r="E20" s="9" t="str">
        <f t="shared" si="5"/>
        <v/>
      </c>
      <c r="F20" s="9" t="str">
        <f t="shared" si="5"/>
        <v/>
      </c>
      <c r="G20" s="9" t="str">
        <f t="shared" si="5"/>
        <v/>
      </c>
      <c r="H20" s="9" t="str">
        <f t="shared" si="5"/>
        <v/>
      </c>
      <c r="I20" s="9" t="str">
        <f t="shared" si="5"/>
        <v/>
      </c>
      <c r="J20" s="9" t="str">
        <f t="shared" si="5"/>
        <v/>
      </c>
    </row>
    <row r="21" spans="1:12" s="1" customFormat="1" ht="6" customHeight="1" x14ac:dyDescent="0.25">
      <c r="C21" s="29"/>
      <c r="D21" s="29"/>
      <c r="E21" s="29"/>
      <c r="F21" s="29"/>
      <c r="G21" s="29"/>
      <c r="H21" s="29"/>
      <c r="I21" s="29"/>
      <c r="J21" s="29"/>
    </row>
    <row r="22" spans="1:12" s="1" customFormat="1" ht="34.9" customHeight="1" x14ac:dyDescent="0.25">
      <c r="A22" s="1" t="s">
        <v>28</v>
      </c>
      <c r="B22" s="488" t="s">
        <v>77</v>
      </c>
      <c r="C22" s="489"/>
      <c r="D22" s="489"/>
      <c r="E22" s="9" t="str">
        <f>IF(SUM(C15:J15)=0,"",SUM(C15:J15))</f>
        <v/>
      </c>
      <c r="F22" s="29"/>
      <c r="G22" s="29"/>
      <c r="J22" s="29"/>
    </row>
    <row r="23" spans="1:12" s="1" customFormat="1" x14ac:dyDescent="0.25">
      <c r="A23" s="1" t="s">
        <v>29</v>
      </c>
      <c r="B23" s="490" t="s">
        <v>6</v>
      </c>
      <c r="C23" s="491"/>
      <c r="D23" s="491"/>
      <c r="E23" s="494" t="str">
        <f>IFERROR(SUM(C17:J17)/E22,"")</f>
        <v/>
      </c>
      <c r="I23" s="496" t="s">
        <v>23</v>
      </c>
      <c r="J23" s="496"/>
    </row>
    <row r="24" spans="1:12" s="1" customFormat="1" ht="33.6" customHeight="1" x14ac:dyDescent="0.25">
      <c r="B24" s="492"/>
      <c r="C24" s="493"/>
      <c r="D24" s="493"/>
      <c r="E24" s="495"/>
      <c r="I24" s="497" t="s">
        <v>20</v>
      </c>
      <c r="J24" s="497"/>
    </row>
    <row r="25" spans="1:12" s="1" customFormat="1" ht="34.9" customHeight="1" x14ac:dyDescent="0.25">
      <c r="A25" s="1" t="s">
        <v>30</v>
      </c>
      <c r="B25" s="487" t="s">
        <v>61</v>
      </c>
      <c r="C25" s="487"/>
      <c r="D25" s="487"/>
      <c r="E25" s="9" t="str">
        <f>IFERROR(SUM(C19:J19)/E22,"")</f>
        <v/>
      </c>
      <c r="I25" s="464" t="s">
        <v>22</v>
      </c>
      <c r="J25" s="464"/>
    </row>
    <row r="26" spans="1:12" s="1" customFormat="1" ht="34.9" customHeight="1" x14ac:dyDescent="0.25">
      <c r="A26" s="1" t="s">
        <v>33</v>
      </c>
      <c r="B26" s="484" t="s">
        <v>63</v>
      </c>
      <c r="C26" s="485"/>
      <c r="D26" s="486"/>
      <c r="E26" s="9" t="str">
        <f>IF(MAX(C20:J20)=0,"",MAX(C20:J20))</f>
        <v/>
      </c>
    </row>
    <row r="27" spans="1:12" s="1" customFormat="1" ht="34.9" customHeight="1" x14ac:dyDescent="0.25">
      <c r="A27" s="1" t="s">
        <v>34</v>
      </c>
      <c r="B27" s="484" t="s">
        <v>58</v>
      </c>
      <c r="C27" s="485"/>
      <c r="D27" s="486"/>
      <c r="E27" s="210" t="str">
        <f>IFERROR(E22/E4,"")</f>
        <v/>
      </c>
    </row>
    <row r="28" spans="1:12" s="1" customFormat="1" ht="15" customHeight="1" x14ac:dyDescent="0.25">
      <c r="A28" s="32"/>
      <c r="F28" s="34"/>
      <c r="G28" s="34"/>
      <c r="H28" s="34"/>
      <c r="I28" s="34"/>
      <c r="J28" s="35"/>
      <c r="L28" s="33"/>
    </row>
    <row r="29" spans="1:12" s="1" customFormat="1" ht="16.149999999999999" customHeight="1" thickBot="1" x14ac:dyDescent="0.3">
      <c r="A29" s="2" t="s">
        <v>83</v>
      </c>
      <c r="B29" s="416" t="s">
        <v>62</v>
      </c>
      <c r="C29" s="416"/>
      <c r="D29" s="416"/>
      <c r="E29" s="416"/>
      <c r="F29" s="416"/>
      <c r="G29" s="416"/>
      <c r="H29" s="416"/>
      <c r="I29" s="416"/>
      <c r="J29" s="416"/>
    </row>
    <row r="30" spans="1:12" s="1" customFormat="1" ht="15.75" thickTop="1" x14ac:dyDescent="0.25">
      <c r="A30" s="1" t="s">
        <v>26</v>
      </c>
      <c r="B30" s="32" t="s">
        <v>82</v>
      </c>
    </row>
    <row r="31" spans="1:12" s="1" customFormat="1" x14ac:dyDescent="0.25">
      <c r="B31" s="4"/>
      <c r="C31" s="12" t="s">
        <v>7</v>
      </c>
      <c r="D31" s="12" t="s">
        <v>8</v>
      </c>
      <c r="E31" s="12" t="s">
        <v>9</v>
      </c>
      <c r="F31" s="12" t="s">
        <v>10</v>
      </c>
      <c r="G31" s="12" t="s">
        <v>11</v>
      </c>
      <c r="H31" s="12" t="s">
        <v>12</v>
      </c>
      <c r="I31" s="12" t="s">
        <v>16</v>
      </c>
      <c r="J31" s="12" t="s">
        <v>17</v>
      </c>
    </row>
    <row r="32" spans="1:12" s="1" customFormat="1" x14ac:dyDescent="0.25">
      <c r="B32" s="208" t="s">
        <v>286</v>
      </c>
      <c r="C32" s="12"/>
      <c r="D32" s="12"/>
      <c r="E32" s="12"/>
      <c r="F32" s="12"/>
      <c r="G32" s="12"/>
      <c r="H32" s="12"/>
      <c r="I32" s="12"/>
      <c r="J32" s="12"/>
      <c r="L32" s="196" t="s">
        <v>278</v>
      </c>
    </row>
    <row r="33" spans="1:12" s="1" customFormat="1" ht="32.450000000000003" customHeight="1" x14ac:dyDescent="0.25">
      <c r="B33" s="4" t="s">
        <v>13</v>
      </c>
      <c r="C33" s="12"/>
      <c r="D33" s="12"/>
      <c r="E33" s="12"/>
      <c r="F33" s="12"/>
      <c r="G33" s="12"/>
      <c r="H33" s="30"/>
      <c r="I33" s="30"/>
      <c r="J33" s="12"/>
      <c r="L33" t="s">
        <v>124</v>
      </c>
    </row>
    <row r="34" spans="1:12" s="1" customFormat="1" ht="16.899999999999999" hidden="1" customHeight="1" x14ac:dyDescent="0.25">
      <c r="B34" s="4"/>
      <c r="C34" s="9" t="str">
        <f>IF(C33="","",IF(C32="G",C33,0))</f>
        <v/>
      </c>
      <c r="D34" s="9" t="str">
        <f>IF(D33="","",IF(D32="G",D33,C34))</f>
        <v/>
      </c>
      <c r="E34" s="9" t="str">
        <f t="shared" ref="E34:J34" si="6">IF(E33="","",IF(E32="G",E33,D34))</f>
        <v/>
      </c>
      <c r="F34" s="9" t="str">
        <f t="shared" si="6"/>
        <v/>
      </c>
      <c r="G34" s="9" t="str">
        <f t="shared" si="6"/>
        <v/>
      </c>
      <c r="H34" s="9" t="str">
        <f t="shared" si="6"/>
        <v/>
      </c>
      <c r="I34" s="9" t="str">
        <f t="shared" si="6"/>
        <v/>
      </c>
      <c r="J34" s="9" t="str">
        <f t="shared" si="6"/>
        <v/>
      </c>
      <c r="L34"/>
    </row>
    <row r="35" spans="1:12" s="1" customFormat="1" ht="32.450000000000003" customHeight="1" x14ac:dyDescent="0.25">
      <c r="B35" s="155" t="s">
        <v>43</v>
      </c>
      <c r="C35" s="9" t="s">
        <v>42</v>
      </c>
      <c r="D35" s="9" t="str">
        <f>IFERROR(IF(OR(C34=0,D34-C34&lt;=0),"",D34-C34),"")</f>
        <v/>
      </c>
      <c r="E35" s="9" t="str">
        <f t="shared" ref="E35:J35" si="7">IFERROR(IF(OR(D34=0,E34-D34&lt;=0),"",E34-D34),"")</f>
        <v/>
      </c>
      <c r="F35" s="9" t="str">
        <f t="shared" si="7"/>
        <v/>
      </c>
      <c r="G35" s="9" t="str">
        <f t="shared" si="7"/>
        <v/>
      </c>
      <c r="H35" s="9" t="str">
        <f t="shared" si="7"/>
        <v/>
      </c>
      <c r="I35" s="9" t="str">
        <f t="shared" si="7"/>
        <v/>
      </c>
      <c r="J35" s="9" t="str">
        <f t="shared" si="7"/>
        <v/>
      </c>
      <c r="L35"/>
    </row>
    <row r="36" spans="1:12" s="1" customFormat="1" ht="32.450000000000003" customHeight="1" x14ac:dyDescent="0.25">
      <c r="B36" s="154" t="s">
        <v>239</v>
      </c>
      <c r="C36" s="9" t="s">
        <v>42</v>
      </c>
      <c r="D36" s="9" t="str">
        <f>IFERROR(D35/'Project Reach Form'!$E$42,"")</f>
        <v/>
      </c>
      <c r="E36" s="9" t="str">
        <f>IFERROR(E35/'Project Reach Form'!$E$42,"")</f>
        <v/>
      </c>
      <c r="F36" s="9" t="str">
        <f>IFERROR(F35/'Project Reach Form'!$E$42,"")</f>
        <v/>
      </c>
      <c r="G36" s="9" t="str">
        <f>IFERROR(G35/'Project Reach Form'!$E$42,"")</f>
        <v/>
      </c>
      <c r="H36" s="9" t="str">
        <f>IFERROR(H35/'Project Reach Form'!$E$42,"")</f>
        <v/>
      </c>
      <c r="I36" s="9" t="str">
        <f>IFERROR(I35/'Project Reach Form'!$E$42,"")</f>
        <v/>
      </c>
      <c r="J36" s="9" t="str">
        <f>IFERROR(J35/'Project Reach Form'!$E$42,"")</f>
        <v/>
      </c>
    </row>
    <row r="37" spans="1:12" s="1" customFormat="1" ht="32.450000000000003" customHeight="1" x14ac:dyDescent="0.25">
      <c r="B37" s="40" t="s">
        <v>237</v>
      </c>
      <c r="C37" s="12"/>
      <c r="D37" s="12"/>
      <c r="E37" s="12"/>
      <c r="F37" s="12"/>
      <c r="G37" s="12"/>
      <c r="H37" s="30"/>
      <c r="I37" s="30"/>
      <c r="J37" s="12"/>
    </row>
    <row r="38" spans="1:12" s="1" customFormat="1" ht="33" customHeight="1" x14ac:dyDescent="0.25">
      <c r="B38" s="154" t="s">
        <v>238</v>
      </c>
      <c r="C38" s="9" t="str">
        <f>IF(C37&gt;0,IFERROR(C37/'Project Reach Form'!$E$43,""),"")</f>
        <v/>
      </c>
      <c r="D38" s="9" t="str">
        <f>IF(D37&gt;0,IFERROR(D37/'Project Reach Form'!$E$43,""),"")</f>
        <v/>
      </c>
      <c r="E38" s="9" t="str">
        <f>IF(E37&gt;0,IFERROR(E37/'Project Reach Form'!$E$43,""),"")</f>
        <v/>
      </c>
      <c r="F38" s="9" t="str">
        <f>IF(F37&gt;0,IFERROR(F37/'Project Reach Form'!$E$43,""),"")</f>
        <v/>
      </c>
      <c r="G38" s="9" t="str">
        <f>IF(G37&gt;0,IFERROR(G37/'Project Reach Form'!$E$43,""),"")</f>
        <v/>
      </c>
      <c r="H38" s="9" t="str">
        <f>IF(H37&gt;0,IFERROR(H37/'Project Reach Form'!$E$43,""),"")</f>
        <v/>
      </c>
      <c r="I38" s="9" t="str">
        <f>IF(I37&gt;0,IFERROR(I37/'Project Reach Form'!$E$43,""),"")</f>
        <v/>
      </c>
      <c r="J38" s="9" t="str">
        <f>IF(J37&gt;0,IFERROR(J37/'Project Reach Form'!$E$43,""),"")</f>
        <v/>
      </c>
    </row>
    <row r="39" spans="1:12" s="1" customFormat="1" ht="12.6" customHeight="1" x14ac:dyDescent="0.25"/>
    <row r="40" spans="1:12" s="1" customFormat="1" ht="36.6" customHeight="1" x14ac:dyDescent="0.25">
      <c r="A40" s="1" t="s">
        <v>27</v>
      </c>
      <c r="B40" s="252" t="s">
        <v>64</v>
      </c>
      <c r="C40" s="253" t="str">
        <f>IFERROR(AVERAGE(C38:J38),"")</f>
        <v/>
      </c>
      <c r="D40" s="5" t="s">
        <v>28</v>
      </c>
      <c r="E40" s="498" t="s">
        <v>69</v>
      </c>
      <c r="F40" s="499"/>
      <c r="G40" s="499"/>
      <c r="H40" s="500"/>
      <c r="I40" s="253" t="str">
        <f>IFERROR(MEDIAN(D36:J36),"")</f>
        <v/>
      </c>
    </row>
    <row r="41" spans="1:12" s="1" customFormat="1" ht="8.4499999999999993" customHeight="1" x14ac:dyDescent="0.25">
      <c r="A41" s="5"/>
      <c r="B41" s="146"/>
      <c r="C41" s="146"/>
      <c r="D41" s="146"/>
      <c r="E41" s="147"/>
      <c r="F41" s="138"/>
      <c r="G41" s="138"/>
      <c r="H41" s="138"/>
      <c r="I41" s="138"/>
      <c r="J41" s="138"/>
    </row>
    <row r="42" spans="1:12" s="1" customFormat="1" ht="21" customHeight="1" thickBot="1" x14ac:dyDescent="0.3">
      <c r="A42" s="206" t="s">
        <v>36</v>
      </c>
      <c r="B42" s="501" t="s">
        <v>216</v>
      </c>
      <c r="C42" s="501"/>
      <c r="D42" s="501"/>
      <c r="E42" s="501"/>
      <c r="F42" s="501"/>
      <c r="G42" s="501"/>
      <c r="H42" s="501"/>
      <c r="I42" s="145"/>
      <c r="J42" s="145"/>
    </row>
    <row r="43" spans="1:12" s="1" customFormat="1" ht="15.75" thickTop="1" x14ac:dyDescent="0.25">
      <c r="A43" s="423"/>
      <c r="B43" s="207"/>
      <c r="C43" s="38" t="s">
        <v>88</v>
      </c>
      <c r="D43" s="38" t="s">
        <v>89</v>
      </c>
      <c r="E43" s="481" t="s">
        <v>90</v>
      </c>
      <c r="F43" s="481"/>
      <c r="G43" s="481" t="s">
        <v>91</v>
      </c>
      <c r="H43" s="482"/>
    </row>
    <row r="44" spans="1:12" s="1" customFormat="1" x14ac:dyDescent="0.25">
      <c r="A44" s="422"/>
      <c r="B44" s="31" t="s">
        <v>92</v>
      </c>
      <c r="C44" s="12"/>
      <c r="D44" s="12"/>
      <c r="E44" s="432" t="str">
        <f>IF(ABS(D44-C44)&gt;0,ABS(D44-C44),"")</f>
        <v/>
      </c>
      <c r="F44" s="432"/>
      <c r="G44" s="483" t="str">
        <f>IFERROR(E45/E44,"")</f>
        <v/>
      </c>
      <c r="H44" s="483"/>
    </row>
    <row r="45" spans="1:12" s="1" customFormat="1" x14ac:dyDescent="0.25">
      <c r="A45" s="422"/>
      <c r="B45" s="31" t="s">
        <v>93</v>
      </c>
      <c r="C45" s="12"/>
      <c r="D45" s="12"/>
      <c r="E45" s="432" t="str">
        <f>IF(ABS(D45-C45)&gt;0,ABS(D45-C45),"")</f>
        <v/>
      </c>
      <c r="F45" s="432"/>
    </row>
    <row r="46" spans="1:12" s="1" customFormat="1" x14ac:dyDescent="0.25">
      <c r="A46" s="5"/>
      <c r="B46" s="32"/>
      <c r="C46" s="5"/>
      <c r="D46" s="5"/>
    </row>
    <row r="47" spans="1:12" s="1" customFormat="1" ht="16.5" thickBot="1" x14ac:dyDescent="0.3">
      <c r="A47" s="2" t="s">
        <v>39</v>
      </c>
      <c r="B47" s="416" t="s">
        <v>96</v>
      </c>
      <c r="C47" s="416"/>
      <c r="D47" s="416"/>
      <c r="E47" s="416"/>
      <c r="F47" s="416"/>
      <c r="G47" s="416"/>
      <c r="H47" s="416"/>
      <c r="I47" s="416"/>
      <c r="J47" s="416"/>
    </row>
    <row r="48" spans="1:12" ht="15.75" thickTop="1" x14ac:dyDescent="0.25"/>
  </sheetData>
  <mergeCells count="23">
    <mergeCell ref="E40:H40"/>
    <mergeCell ref="B47:J47"/>
    <mergeCell ref="B29:J29"/>
    <mergeCell ref="B42:H42"/>
    <mergeCell ref="G4:I4"/>
    <mergeCell ref="B3:J3"/>
    <mergeCell ref="B26:D26"/>
    <mergeCell ref="B27:D27"/>
    <mergeCell ref="B25:D25"/>
    <mergeCell ref="B4:D4"/>
    <mergeCell ref="B22:D22"/>
    <mergeCell ref="B23:D23"/>
    <mergeCell ref="B24:D24"/>
    <mergeCell ref="E23:E24"/>
    <mergeCell ref="I23:J23"/>
    <mergeCell ref="I24:J24"/>
    <mergeCell ref="I25:J25"/>
    <mergeCell ref="A43:A45"/>
    <mergeCell ref="E43:F43"/>
    <mergeCell ref="E44:F44"/>
    <mergeCell ref="E45:F45"/>
    <mergeCell ref="G43:H43"/>
    <mergeCell ref="G44:H44"/>
  </mergeCells>
  <dataValidations disablePrompts="1" count="1">
    <dataValidation type="list" allowBlank="1" showInputMessage="1" showErrorMessage="1" sqref="C32:J32" xr:uid="{B8F24B9F-94D8-4B6D-BC5E-C0AF53A42563}">
      <formula1>$L$33:$L$35</formula1>
    </dataValidation>
  </dataValidations>
  <pageMargins left="0.7" right="0.7" top="0.75" bottom="0.75" header="0.3" footer="0.3"/>
  <pageSetup orientation="portrait" r:id="rId1"/>
  <headerFooter>
    <oddHeader>&amp;LDate:
Investigators:&amp;R&amp;"-,Bold"Minnesota Stream Quantification Tool 
Rapid Survey Form</oddHeader>
  </headerFooter>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8"/>
  <sheetViews>
    <sheetView zoomScaleNormal="100" workbookViewId="0"/>
  </sheetViews>
  <sheetFormatPr defaultRowHeight="15" x14ac:dyDescent="0.25"/>
  <cols>
    <col min="1" max="1" width="10.5703125" customWidth="1"/>
    <col min="2" max="6" width="7.7109375" customWidth="1"/>
    <col min="7" max="8" width="10.5703125" customWidth="1"/>
    <col min="9" max="9" width="11.140625" customWidth="1"/>
    <col min="10" max="10" width="12.140625" customWidth="1"/>
    <col min="11" max="11" width="12.42578125" customWidth="1"/>
    <col min="12" max="12" width="6.7109375" customWidth="1"/>
    <col min="13" max="13" width="8.42578125" customWidth="1"/>
  </cols>
  <sheetData>
    <row r="1" spans="1:13" s="1" customFormat="1" ht="16.5" customHeight="1" x14ac:dyDescent="0.25">
      <c r="A1" t="s">
        <v>19</v>
      </c>
      <c r="B1" s="42"/>
      <c r="C1" s="42"/>
      <c r="D1" s="42"/>
      <c r="E1" s="42"/>
      <c r="F1" s="42"/>
      <c r="G1" s="42"/>
      <c r="H1" s="42"/>
      <c r="I1" s="42"/>
      <c r="K1" s="42"/>
      <c r="L1" s="42"/>
      <c r="M1" s="42"/>
    </row>
    <row r="2" spans="1:13" s="1" customFormat="1" x14ac:dyDescent="0.25">
      <c r="A2" t="s">
        <v>94</v>
      </c>
      <c r="B2" s="156"/>
      <c r="C2" s="156"/>
      <c r="D2" s="156"/>
      <c r="E2" s="156"/>
      <c r="F2" s="42"/>
      <c r="G2" s="42"/>
      <c r="H2" s="42"/>
      <c r="I2" s="42"/>
      <c r="J2" s="42"/>
      <c r="K2" s="42"/>
      <c r="L2" s="42"/>
      <c r="M2" s="42"/>
    </row>
    <row r="3" spans="1:13" s="1" customFormat="1" x14ac:dyDescent="0.25">
      <c r="A3" t="s">
        <v>242</v>
      </c>
      <c r="B3" s="156"/>
      <c r="C3" s="156"/>
      <c r="D3" s="156"/>
      <c r="E3" s="156"/>
      <c r="F3" s="42"/>
      <c r="G3" s="42"/>
      <c r="H3" s="42"/>
      <c r="I3" s="42"/>
      <c r="J3" s="42"/>
      <c r="K3" s="42"/>
      <c r="L3" s="42"/>
      <c r="M3" s="42"/>
    </row>
    <row r="4" spans="1:13" s="1" customFormat="1" x14ac:dyDescent="0.25">
      <c r="A4"/>
      <c r="B4"/>
      <c r="C4"/>
      <c r="D4" s="496" t="s">
        <v>141</v>
      </c>
      <c r="E4" s="496"/>
      <c r="F4" s="496"/>
      <c r="G4" s="496"/>
      <c r="H4" s="496"/>
      <c r="I4" s="496"/>
      <c r="J4" s="496"/>
      <c r="K4" s="496"/>
      <c r="L4"/>
      <c r="M4"/>
    </row>
    <row r="5" spans="1:13" s="1" customFormat="1" ht="60" x14ac:dyDescent="0.25">
      <c r="A5" s="52" t="s">
        <v>142</v>
      </c>
      <c r="B5" s="52" t="s">
        <v>143</v>
      </c>
      <c r="C5" s="52" t="s">
        <v>144</v>
      </c>
      <c r="D5" s="52" t="s">
        <v>243</v>
      </c>
      <c r="E5" s="52" t="s">
        <v>145</v>
      </c>
      <c r="F5" s="52" t="s">
        <v>146</v>
      </c>
      <c r="G5" s="52" t="s">
        <v>147</v>
      </c>
      <c r="H5" s="52" t="s">
        <v>148</v>
      </c>
      <c r="I5" s="52" t="s">
        <v>149</v>
      </c>
      <c r="J5" s="52" t="s">
        <v>150</v>
      </c>
      <c r="K5" s="52" t="s">
        <v>244</v>
      </c>
      <c r="L5" s="502" t="s">
        <v>151</v>
      </c>
      <c r="M5" s="502"/>
    </row>
    <row r="6" spans="1:13" s="1" customFormat="1" ht="21" customHeight="1" x14ac:dyDescent="0.25">
      <c r="A6" s="51"/>
      <c r="B6" s="51"/>
      <c r="C6" s="47"/>
      <c r="D6" s="47"/>
      <c r="E6" s="47"/>
      <c r="F6" s="47"/>
      <c r="G6" s="47"/>
      <c r="H6" s="47"/>
      <c r="I6" s="47"/>
      <c r="J6" s="47"/>
      <c r="K6" s="51"/>
      <c r="L6" s="475"/>
      <c r="M6" s="477"/>
    </row>
    <row r="7" spans="1:13" s="1" customFormat="1" ht="21" customHeight="1" x14ac:dyDescent="0.25">
      <c r="A7" s="47"/>
      <c r="B7" s="47"/>
      <c r="C7" s="47"/>
      <c r="D7" s="47"/>
      <c r="E7" s="47"/>
      <c r="F7" s="47"/>
      <c r="G7" s="47"/>
      <c r="H7" s="47"/>
      <c r="I7" s="47"/>
      <c r="J7" s="47"/>
      <c r="K7" s="47"/>
      <c r="L7" s="475"/>
      <c r="M7" s="477"/>
    </row>
    <row r="8" spans="1:13" s="1" customFormat="1" ht="21" customHeight="1" x14ac:dyDescent="0.25">
      <c r="A8" s="47"/>
      <c r="B8" s="47"/>
      <c r="C8" s="47"/>
      <c r="D8" s="47"/>
      <c r="E8" s="47"/>
      <c r="F8" s="47"/>
      <c r="G8" s="47"/>
      <c r="H8" s="47"/>
      <c r="I8" s="47"/>
      <c r="J8" s="47"/>
      <c r="K8" s="47"/>
      <c r="L8" s="475"/>
      <c r="M8" s="477"/>
    </row>
    <row r="9" spans="1:13" s="1" customFormat="1" ht="21" customHeight="1" x14ac:dyDescent="0.25">
      <c r="A9" s="47"/>
      <c r="B9" s="47"/>
      <c r="C9" s="47"/>
      <c r="D9" s="47"/>
      <c r="E9" s="47"/>
      <c r="F9" s="47"/>
      <c r="G9" s="47"/>
      <c r="H9" s="47"/>
      <c r="I9" s="47"/>
      <c r="J9" s="47"/>
      <c r="K9" s="47"/>
      <c r="L9" s="475"/>
      <c r="M9" s="477"/>
    </row>
    <row r="10" spans="1:13" s="1" customFormat="1" ht="21" customHeight="1" x14ac:dyDescent="0.25">
      <c r="A10" s="47"/>
      <c r="B10" s="47"/>
      <c r="C10" s="47"/>
      <c r="D10" s="47"/>
      <c r="E10" s="47"/>
      <c r="F10" s="47"/>
      <c r="G10" s="47"/>
      <c r="H10" s="47"/>
      <c r="I10" s="47"/>
      <c r="J10" s="47"/>
      <c r="K10" s="47"/>
      <c r="L10" s="475"/>
      <c r="M10" s="477"/>
    </row>
    <row r="11" spans="1:13" s="1" customFormat="1" ht="21" customHeight="1" x14ac:dyDescent="0.25">
      <c r="A11" s="47"/>
      <c r="B11" s="47"/>
      <c r="C11" s="47"/>
      <c r="D11" s="47"/>
      <c r="E11" s="47"/>
      <c r="F11" s="47"/>
      <c r="G11" s="47"/>
      <c r="H11" s="47"/>
      <c r="I11" s="47"/>
      <c r="J11" s="47"/>
      <c r="K11" s="47"/>
      <c r="L11" s="475"/>
      <c r="M11" s="477"/>
    </row>
    <row r="12" spans="1:13" s="1" customFormat="1" ht="21" customHeight="1" x14ac:dyDescent="0.25">
      <c r="A12" s="47"/>
      <c r="B12" s="47"/>
      <c r="C12" s="47"/>
      <c r="D12" s="47"/>
      <c r="E12" s="47"/>
      <c r="F12" s="47"/>
      <c r="G12" s="47"/>
      <c r="H12" s="47"/>
      <c r="I12" s="47"/>
      <c r="J12" s="47"/>
      <c r="K12" s="47"/>
      <c r="L12" s="475"/>
      <c r="M12" s="477"/>
    </row>
    <row r="13" spans="1:13" s="1" customFormat="1" ht="21" customHeight="1" x14ac:dyDescent="0.25">
      <c r="A13" s="47"/>
      <c r="B13" s="47"/>
      <c r="C13" s="47"/>
      <c r="D13" s="47"/>
      <c r="E13" s="47"/>
      <c r="F13" s="47"/>
      <c r="G13" s="47"/>
      <c r="H13" s="47"/>
      <c r="I13" s="47"/>
      <c r="J13" s="47"/>
      <c r="K13" s="47"/>
      <c r="L13" s="475"/>
      <c r="M13" s="477"/>
    </row>
    <row r="14" spans="1:13" s="1" customFormat="1" ht="21" customHeight="1" x14ac:dyDescent="0.25">
      <c r="A14" s="47"/>
      <c r="B14" s="47"/>
      <c r="C14" s="47"/>
      <c r="D14" s="47"/>
      <c r="E14" s="47"/>
      <c r="F14" s="47"/>
      <c r="G14" s="47"/>
      <c r="H14" s="47"/>
      <c r="I14" s="47"/>
      <c r="J14" s="47"/>
      <c r="K14" s="47"/>
      <c r="L14" s="475"/>
      <c r="M14" s="477"/>
    </row>
    <row r="15" spans="1:13" s="1" customFormat="1" ht="21" customHeight="1" x14ac:dyDescent="0.25">
      <c r="A15" s="47"/>
      <c r="B15" s="47"/>
      <c r="C15" s="47"/>
      <c r="D15" s="47"/>
      <c r="E15" s="47"/>
      <c r="F15" s="47"/>
      <c r="G15" s="47"/>
      <c r="H15" s="47"/>
      <c r="I15" s="47"/>
      <c r="J15" s="47"/>
      <c r="K15" s="47"/>
      <c r="L15" s="475"/>
      <c r="M15" s="477"/>
    </row>
    <row r="16" spans="1:13" s="1" customFormat="1" ht="21" customHeight="1" x14ac:dyDescent="0.25">
      <c r="A16" s="47"/>
      <c r="B16" s="47"/>
      <c r="C16" s="47"/>
      <c r="D16" s="47"/>
      <c r="E16" s="47"/>
      <c r="F16" s="47"/>
      <c r="G16" s="47"/>
      <c r="H16" s="47"/>
      <c r="I16" s="47"/>
      <c r="J16" s="47"/>
      <c r="K16" s="47"/>
      <c r="L16" s="475"/>
      <c r="M16" s="477"/>
    </row>
    <row r="17" spans="1:13" ht="21" customHeight="1" x14ac:dyDescent="0.25">
      <c r="A17" s="47"/>
      <c r="B17" s="47"/>
      <c r="C17" s="47"/>
      <c r="D17" s="47"/>
      <c r="E17" s="47"/>
      <c r="F17" s="47"/>
      <c r="G17" s="47"/>
      <c r="H17" s="47"/>
      <c r="I17" s="47"/>
      <c r="J17" s="47"/>
      <c r="K17" s="47"/>
      <c r="L17" s="475"/>
      <c r="M17" s="477"/>
    </row>
    <row r="18" spans="1:13" ht="21" customHeight="1" x14ac:dyDescent="0.25">
      <c r="A18" s="47"/>
      <c r="B18" s="47"/>
      <c r="C18" s="47"/>
      <c r="D18" s="47"/>
      <c r="E18" s="47"/>
      <c r="F18" s="47"/>
      <c r="G18" s="47"/>
      <c r="H18" s="47"/>
      <c r="I18" s="47"/>
      <c r="J18" s="47"/>
      <c r="K18" s="47"/>
      <c r="L18" s="475"/>
      <c r="M18" s="477"/>
    </row>
    <row r="19" spans="1:13" ht="21" customHeight="1" x14ac:dyDescent="0.25">
      <c r="A19" s="47"/>
      <c r="B19" s="47"/>
      <c r="C19" s="47"/>
      <c r="D19" s="47"/>
      <c r="E19" s="47"/>
      <c r="F19" s="47"/>
      <c r="G19" s="47"/>
      <c r="H19" s="47"/>
      <c r="I19" s="47"/>
      <c r="J19" s="47"/>
      <c r="K19" s="47"/>
      <c r="L19" s="475"/>
      <c r="M19" s="477"/>
    </row>
    <row r="20" spans="1:13" ht="21" customHeight="1" x14ac:dyDescent="0.25">
      <c r="A20" s="47"/>
      <c r="B20" s="47"/>
      <c r="C20" s="47"/>
      <c r="D20" s="47"/>
      <c r="E20" s="47"/>
      <c r="F20" s="47"/>
      <c r="G20" s="47"/>
      <c r="H20" s="47"/>
      <c r="I20" s="47"/>
      <c r="J20" s="47"/>
      <c r="K20" s="47"/>
      <c r="L20" s="475"/>
      <c r="M20" s="477"/>
    </row>
    <row r="21" spans="1:13" ht="21" customHeight="1" x14ac:dyDescent="0.25">
      <c r="A21" s="47"/>
      <c r="B21" s="47"/>
      <c r="C21" s="47"/>
      <c r="D21" s="47"/>
      <c r="E21" s="47"/>
      <c r="F21" s="47"/>
      <c r="G21" s="47"/>
      <c r="H21" s="47"/>
      <c r="I21" s="47"/>
      <c r="J21" s="47"/>
      <c r="K21" s="47"/>
      <c r="L21" s="475"/>
      <c r="M21" s="477"/>
    </row>
    <row r="22" spans="1:13" ht="21" customHeight="1" x14ac:dyDescent="0.25">
      <c r="A22" s="47"/>
      <c r="B22" s="47"/>
      <c r="C22" s="47"/>
      <c r="D22" s="47"/>
      <c r="E22" s="47"/>
      <c r="F22" s="47"/>
      <c r="G22" s="47"/>
      <c r="H22" s="47"/>
      <c r="I22" s="47"/>
      <c r="J22" s="47"/>
      <c r="K22" s="47"/>
      <c r="L22" s="475"/>
      <c r="M22" s="477"/>
    </row>
    <row r="23" spans="1:13" ht="21" customHeight="1" x14ac:dyDescent="0.25">
      <c r="A23" s="47"/>
      <c r="B23" s="47"/>
      <c r="C23" s="47"/>
      <c r="D23" s="47"/>
      <c r="E23" s="47"/>
      <c r="F23" s="47"/>
      <c r="G23" s="47"/>
      <c r="H23" s="47"/>
      <c r="I23" s="47"/>
      <c r="J23" s="47"/>
      <c r="K23" s="47"/>
      <c r="L23" s="475"/>
      <c r="M23" s="477"/>
    </row>
    <row r="24" spans="1:13" ht="7.9" customHeight="1" x14ac:dyDescent="0.25"/>
    <row r="25" spans="1:13" ht="15" customHeight="1" x14ac:dyDescent="0.25">
      <c r="A25" s="505" t="s">
        <v>325</v>
      </c>
      <c r="B25" s="505"/>
      <c r="C25" s="505"/>
      <c r="D25" s="505"/>
      <c r="E25" s="505"/>
      <c r="F25" s="505"/>
      <c r="G25" s="505"/>
      <c r="H25" s="505"/>
      <c r="I25" s="505"/>
      <c r="J25" s="505"/>
      <c r="K25" s="505"/>
      <c r="L25" s="503" t="s">
        <v>337</v>
      </c>
      <c r="M25" s="503" t="s">
        <v>338</v>
      </c>
    </row>
    <row r="26" spans="1:13" ht="15" customHeight="1" x14ac:dyDescent="0.25">
      <c r="A26" t="s">
        <v>326</v>
      </c>
      <c r="C26" t="s">
        <v>359</v>
      </c>
      <c r="L26" s="504"/>
      <c r="M26" s="504"/>
    </row>
    <row r="27" spans="1:13" x14ac:dyDescent="0.25">
      <c r="A27" s="507" t="s">
        <v>327</v>
      </c>
      <c r="B27" s="507"/>
      <c r="C27" s="47"/>
      <c r="D27" s="47"/>
      <c r="E27" s="47"/>
      <c r="F27" s="47"/>
      <c r="G27" s="47"/>
      <c r="H27" s="47"/>
      <c r="I27" s="47"/>
      <c r="J27" s="47"/>
      <c r="K27" s="47"/>
      <c r="L27" s="9" t="str">
        <f>IF(C27="","",SUM(C27:K27))</f>
        <v/>
      </c>
      <c r="M27" s="210" t="str">
        <f>IFERROR(L27/L$57,"")</f>
        <v/>
      </c>
    </row>
    <row r="28" spans="1:13" x14ac:dyDescent="0.25">
      <c r="A28" s="507" t="s">
        <v>328</v>
      </c>
      <c r="B28" s="507"/>
      <c r="C28" s="47"/>
      <c r="D28" s="47"/>
      <c r="E28" s="47"/>
      <c r="F28" s="47"/>
      <c r="G28" s="47"/>
      <c r="H28" s="47"/>
      <c r="I28" s="47"/>
      <c r="J28" s="47"/>
      <c r="K28" s="47"/>
      <c r="L28" s="9" t="str">
        <f t="shared" ref="L28:L56" si="0">IF(C28="","",SUM(C28:K28))</f>
        <v/>
      </c>
      <c r="M28" s="210" t="str">
        <f t="shared" ref="M28:M56" si="1">IFERROR(L28/L$57,"")</f>
        <v/>
      </c>
    </row>
    <row r="29" spans="1:13" x14ac:dyDescent="0.25">
      <c r="A29" s="507" t="s">
        <v>329</v>
      </c>
      <c r="B29" s="507"/>
      <c r="C29" s="47"/>
      <c r="D29" s="47"/>
      <c r="E29" s="47"/>
      <c r="F29" s="47"/>
      <c r="G29" s="47"/>
      <c r="H29" s="47"/>
      <c r="I29" s="47"/>
      <c r="J29" s="47"/>
      <c r="K29" s="47"/>
      <c r="L29" s="9" t="str">
        <f t="shared" si="0"/>
        <v/>
      </c>
      <c r="M29" s="210" t="str">
        <f t="shared" si="1"/>
        <v/>
      </c>
    </row>
    <row r="30" spans="1:13" x14ac:dyDescent="0.25">
      <c r="A30" s="507" t="s">
        <v>330</v>
      </c>
      <c r="B30" s="507"/>
      <c r="C30" s="47"/>
      <c r="D30" s="47"/>
      <c r="E30" s="47"/>
      <c r="F30" s="47"/>
      <c r="G30" s="47"/>
      <c r="H30" s="47"/>
      <c r="I30" s="47"/>
      <c r="J30" s="47"/>
      <c r="K30" s="47"/>
      <c r="L30" s="9" t="str">
        <f t="shared" si="0"/>
        <v/>
      </c>
      <c r="M30" s="210" t="str">
        <f t="shared" si="1"/>
        <v/>
      </c>
    </row>
    <row r="31" spans="1:13" x14ac:dyDescent="0.25">
      <c r="A31" s="506" t="s">
        <v>331</v>
      </c>
      <c r="B31" s="506"/>
      <c r="C31" s="47"/>
      <c r="D31" s="47"/>
      <c r="E31" s="47"/>
      <c r="F31" s="47"/>
      <c r="G31" s="47"/>
      <c r="H31" s="47"/>
      <c r="I31" s="47"/>
      <c r="J31" s="47"/>
      <c r="K31" s="47"/>
      <c r="L31" s="9" t="str">
        <f t="shared" si="0"/>
        <v/>
      </c>
      <c r="M31" s="210" t="str">
        <f t="shared" si="1"/>
        <v/>
      </c>
    </row>
    <row r="32" spans="1:13" x14ac:dyDescent="0.25">
      <c r="A32" s="506" t="s">
        <v>332</v>
      </c>
      <c r="B32" s="506"/>
      <c r="C32" s="47"/>
      <c r="D32" s="47"/>
      <c r="E32" s="47"/>
      <c r="F32" s="47"/>
      <c r="G32" s="47"/>
      <c r="H32" s="47"/>
      <c r="I32" s="47"/>
      <c r="J32" s="47"/>
      <c r="K32" s="47"/>
      <c r="L32" s="9" t="str">
        <f t="shared" si="0"/>
        <v/>
      </c>
      <c r="M32" s="210" t="str">
        <f t="shared" si="1"/>
        <v/>
      </c>
    </row>
    <row r="33" spans="1:13" x14ac:dyDescent="0.25">
      <c r="A33" s="506" t="s">
        <v>339</v>
      </c>
      <c r="B33" s="506"/>
      <c r="C33" s="47"/>
      <c r="D33" s="47"/>
      <c r="E33" s="47"/>
      <c r="F33" s="47"/>
      <c r="G33" s="47"/>
      <c r="H33" s="47"/>
      <c r="I33" s="47"/>
      <c r="J33" s="47"/>
      <c r="K33" s="47"/>
      <c r="L33" s="9" t="str">
        <f t="shared" si="0"/>
        <v/>
      </c>
      <c r="M33" s="210" t="str">
        <f t="shared" si="1"/>
        <v/>
      </c>
    </row>
    <row r="34" spans="1:13" x14ac:dyDescent="0.25">
      <c r="A34" s="506" t="s">
        <v>340</v>
      </c>
      <c r="B34" s="506"/>
      <c r="C34" s="47"/>
      <c r="D34" s="47"/>
      <c r="E34" s="47"/>
      <c r="F34" s="47"/>
      <c r="G34" s="47"/>
      <c r="H34" s="47"/>
      <c r="I34" s="47"/>
      <c r="J34" s="47"/>
      <c r="K34" s="47"/>
      <c r="L34" s="9" t="str">
        <f t="shared" si="0"/>
        <v/>
      </c>
      <c r="M34" s="210" t="str">
        <f t="shared" si="1"/>
        <v/>
      </c>
    </row>
    <row r="35" spans="1:13" x14ac:dyDescent="0.25">
      <c r="A35" s="506" t="s">
        <v>333</v>
      </c>
      <c r="B35" s="506"/>
      <c r="C35" s="47"/>
      <c r="D35" s="47"/>
      <c r="E35" s="47"/>
      <c r="F35" s="47"/>
      <c r="G35" s="47"/>
      <c r="H35" s="47"/>
      <c r="I35" s="47"/>
      <c r="J35" s="47"/>
      <c r="K35" s="47"/>
      <c r="L35" s="9" t="str">
        <f t="shared" si="0"/>
        <v/>
      </c>
      <c r="M35" s="210" t="str">
        <f t="shared" si="1"/>
        <v/>
      </c>
    </row>
    <row r="36" spans="1:13" x14ac:dyDescent="0.25">
      <c r="A36" s="506" t="s">
        <v>334</v>
      </c>
      <c r="B36" s="506"/>
      <c r="C36" s="47"/>
      <c r="D36" s="47"/>
      <c r="E36" s="47"/>
      <c r="F36" s="47"/>
      <c r="G36" s="47"/>
      <c r="H36" s="47"/>
      <c r="I36" s="47"/>
      <c r="J36" s="47"/>
      <c r="K36" s="47"/>
      <c r="L36" s="9" t="str">
        <f t="shared" si="0"/>
        <v/>
      </c>
      <c r="M36" s="210" t="str">
        <f t="shared" si="1"/>
        <v/>
      </c>
    </row>
    <row r="37" spans="1:13" x14ac:dyDescent="0.25">
      <c r="A37" s="506" t="s">
        <v>335</v>
      </c>
      <c r="B37" s="506"/>
      <c r="C37" s="47"/>
      <c r="D37" s="47"/>
      <c r="E37" s="47"/>
      <c r="F37" s="47"/>
      <c r="G37" s="47"/>
      <c r="H37" s="47"/>
      <c r="I37" s="47"/>
      <c r="J37" s="47"/>
      <c r="K37" s="47"/>
      <c r="L37" s="9" t="str">
        <f t="shared" si="0"/>
        <v/>
      </c>
      <c r="M37" s="210" t="str">
        <f t="shared" si="1"/>
        <v/>
      </c>
    </row>
    <row r="38" spans="1:13" x14ac:dyDescent="0.25">
      <c r="A38" s="506" t="s">
        <v>355</v>
      </c>
      <c r="B38" s="506"/>
      <c r="C38" s="47"/>
      <c r="D38" s="47"/>
      <c r="E38" s="47"/>
      <c r="F38" s="47"/>
      <c r="G38" s="47"/>
      <c r="H38" s="47"/>
      <c r="I38" s="47"/>
      <c r="J38" s="47"/>
      <c r="K38" s="47"/>
      <c r="L38" s="9" t="str">
        <f t="shared" si="0"/>
        <v/>
      </c>
      <c r="M38" s="210" t="str">
        <f t="shared" si="1"/>
        <v/>
      </c>
    </row>
    <row r="39" spans="1:13" x14ac:dyDescent="0.25">
      <c r="A39" s="506" t="s">
        <v>336</v>
      </c>
      <c r="B39" s="506"/>
      <c r="C39" s="47"/>
      <c r="D39" s="47"/>
      <c r="E39" s="47"/>
      <c r="F39" s="47"/>
      <c r="G39" s="47"/>
      <c r="H39" s="47"/>
      <c r="I39" s="47"/>
      <c r="J39" s="47"/>
      <c r="K39" s="47"/>
      <c r="L39" s="9" t="str">
        <f t="shared" si="0"/>
        <v/>
      </c>
      <c r="M39" s="210" t="str">
        <f t="shared" si="1"/>
        <v/>
      </c>
    </row>
    <row r="40" spans="1:13" x14ac:dyDescent="0.25">
      <c r="A40" s="506" t="s">
        <v>341</v>
      </c>
      <c r="B40" s="506"/>
      <c r="C40" s="47"/>
      <c r="D40" s="47"/>
      <c r="E40" s="47"/>
      <c r="F40" s="47"/>
      <c r="G40" s="47"/>
      <c r="H40" s="47"/>
      <c r="I40" s="47"/>
      <c r="J40" s="47"/>
      <c r="K40" s="47"/>
      <c r="L40" s="9" t="str">
        <f t="shared" si="0"/>
        <v/>
      </c>
      <c r="M40" s="210" t="str">
        <f t="shared" si="1"/>
        <v/>
      </c>
    </row>
    <row r="41" spans="1:13" x14ac:dyDescent="0.25">
      <c r="A41" s="506" t="s">
        <v>342</v>
      </c>
      <c r="B41" s="506"/>
      <c r="C41" s="47"/>
      <c r="D41" s="47"/>
      <c r="E41" s="47"/>
      <c r="F41" s="47"/>
      <c r="G41" s="47"/>
      <c r="H41" s="47"/>
      <c r="I41" s="47"/>
      <c r="J41" s="47"/>
      <c r="K41" s="47"/>
      <c r="L41" s="9" t="str">
        <f t="shared" si="0"/>
        <v/>
      </c>
      <c r="M41" s="210" t="str">
        <f t="shared" si="1"/>
        <v/>
      </c>
    </row>
    <row r="42" spans="1:13" x14ac:dyDescent="0.25">
      <c r="A42" s="506" t="s">
        <v>343</v>
      </c>
      <c r="B42" s="506"/>
      <c r="C42" s="47"/>
      <c r="D42" s="47"/>
      <c r="E42" s="47"/>
      <c r="F42" s="47"/>
      <c r="G42" s="47"/>
      <c r="H42" s="47"/>
      <c r="I42" s="47"/>
      <c r="J42" s="47"/>
      <c r="K42" s="47"/>
      <c r="L42" s="9" t="str">
        <f t="shared" si="0"/>
        <v/>
      </c>
      <c r="M42" s="210" t="str">
        <f t="shared" si="1"/>
        <v/>
      </c>
    </row>
    <row r="43" spans="1:13" x14ac:dyDescent="0.25">
      <c r="A43" s="507" t="s">
        <v>344</v>
      </c>
      <c r="B43" s="507"/>
      <c r="C43" s="47"/>
      <c r="D43" s="47"/>
      <c r="E43" s="47"/>
      <c r="F43" s="47"/>
      <c r="G43" s="47"/>
      <c r="H43" s="47"/>
      <c r="I43" s="47"/>
      <c r="J43" s="47"/>
      <c r="K43" s="47"/>
      <c r="L43" s="9" t="str">
        <f t="shared" si="0"/>
        <v/>
      </c>
      <c r="M43" s="210" t="str">
        <f t="shared" si="1"/>
        <v/>
      </c>
    </row>
    <row r="44" spans="1:13" x14ac:dyDescent="0.25">
      <c r="A44" s="507" t="s">
        <v>356</v>
      </c>
      <c r="B44" s="507"/>
      <c r="C44" s="47"/>
      <c r="D44" s="47"/>
      <c r="E44" s="47"/>
      <c r="F44" s="47"/>
      <c r="G44" s="47"/>
      <c r="H44" s="47"/>
      <c r="I44" s="47"/>
      <c r="J44" s="47"/>
      <c r="K44" s="47"/>
      <c r="L44" s="9" t="str">
        <f t="shared" si="0"/>
        <v/>
      </c>
      <c r="M44" s="210" t="str">
        <f t="shared" si="1"/>
        <v/>
      </c>
    </row>
    <row r="45" spans="1:13" x14ac:dyDescent="0.25">
      <c r="A45" s="507" t="s">
        <v>345</v>
      </c>
      <c r="B45" s="507"/>
      <c r="C45" s="47"/>
      <c r="D45" s="47"/>
      <c r="E45" s="47"/>
      <c r="F45" s="47"/>
      <c r="G45" s="47"/>
      <c r="H45" s="47"/>
      <c r="I45" s="47"/>
      <c r="J45" s="47"/>
      <c r="K45" s="47"/>
      <c r="L45" s="9" t="str">
        <f t="shared" si="0"/>
        <v/>
      </c>
      <c r="M45" s="210" t="str">
        <f t="shared" si="1"/>
        <v/>
      </c>
    </row>
    <row r="46" spans="1:13" x14ac:dyDescent="0.25">
      <c r="A46" s="507" t="s">
        <v>346</v>
      </c>
      <c r="B46" s="507"/>
      <c r="C46" s="47"/>
      <c r="D46" s="47"/>
      <c r="E46" s="47"/>
      <c r="F46" s="47"/>
      <c r="G46" s="47"/>
      <c r="H46" s="47"/>
      <c r="I46" s="47"/>
      <c r="J46" s="47"/>
      <c r="K46" s="47"/>
      <c r="L46" s="9" t="str">
        <f t="shared" si="0"/>
        <v/>
      </c>
      <c r="M46" s="210" t="str">
        <f t="shared" si="1"/>
        <v/>
      </c>
    </row>
    <row r="47" spans="1:13" x14ac:dyDescent="0.25">
      <c r="A47" s="507" t="s">
        <v>347</v>
      </c>
      <c r="B47" s="507"/>
      <c r="C47" s="47"/>
      <c r="D47" s="47"/>
      <c r="E47" s="47"/>
      <c r="F47" s="47"/>
      <c r="G47" s="47"/>
      <c r="H47" s="47"/>
      <c r="I47" s="47"/>
      <c r="J47" s="47"/>
      <c r="K47" s="47"/>
      <c r="L47" s="9" t="str">
        <f t="shared" si="0"/>
        <v/>
      </c>
      <c r="M47" s="210" t="str">
        <f t="shared" si="1"/>
        <v/>
      </c>
    </row>
    <row r="48" spans="1:13" x14ac:dyDescent="0.25">
      <c r="A48" s="507" t="s">
        <v>348</v>
      </c>
      <c r="B48" s="507"/>
      <c r="C48" s="47"/>
      <c r="D48" s="47"/>
      <c r="E48" s="47"/>
      <c r="F48" s="47"/>
      <c r="G48" s="47"/>
      <c r="H48" s="47"/>
      <c r="I48" s="47"/>
      <c r="J48" s="47"/>
      <c r="K48" s="47"/>
      <c r="L48" s="9" t="str">
        <f t="shared" si="0"/>
        <v/>
      </c>
      <c r="M48" s="210" t="str">
        <f t="shared" si="1"/>
        <v/>
      </c>
    </row>
    <row r="49" spans="1:13" x14ac:dyDescent="0.25">
      <c r="A49" s="507" t="s">
        <v>349</v>
      </c>
      <c r="B49" s="507"/>
      <c r="C49" s="47"/>
      <c r="D49" s="47"/>
      <c r="E49" s="47"/>
      <c r="F49" s="47"/>
      <c r="G49" s="47"/>
      <c r="H49" s="47"/>
      <c r="I49" s="47"/>
      <c r="J49" s="47"/>
      <c r="K49" s="47"/>
      <c r="L49" s="9" t="str">
        <f t="shared" si="0"/>
        <v/>
      </c>
      <c r="M49" s="210" t="str">
        <f t="shared" si="1"/>
        <v/>
      </c>
    </row>
    <row r="50" spans="1:13" x14ac:dyDescent="0.25">
      <c r="A50" s="507" t="s">
        <v>357</v>
      </c>
      <c r="B50" s="507"/>
      <c r="C50" s="47"/>
      <c r="D50" s="47"/>
      <c r="E50" s="47"/>
      <c r="F50" s="47"/>
      <c r="G50" s="47"/>
      <c r="H50" s="47"/>
      <c r="I50" s="47"/>
      <c r="J50" s="47"/>
      <c r="K50" s="47"/>
      <c r="L50" s="9" t="str">
        <f t="shared" si="0"/>
        <v/>
      </c>
      <c r="M50" s="210" t="str">
        <f t="shared" si="1"/>
        <v/>
      </c>
    </row>
    <row r="51" spans="1:13" x14ac:dyDescent="0.25">
      <c r="A51" s="507" t="s">
        <v>350</v>
      </c>
      <c r="B51" s="507"/>
      <c r="C51" s="47"/>
      <c r="D51" s="47"/>
      <c r="E51" s="47"/>
      <c r="F51" s="47"/>
      <c r="G51" s="47"/>
      <c r="H51" s="47"/>
      <c r="I51" s="47"/>
      <c r="J51" s="47"/>
      <c r="K51" s="47"/>
      <c r="L51" s="9" t="str">
        <f t="shared" si="0"/>
        <v/>
      </c>
      <c r="M51" s="210" t="str">
        <f t="shared" si="1"/>
        <v/>
      </c>
    </row>
    <row r="52" spans="1:13" x14ac:dyDescent="0.25">
      <c r="A52" s="507" t="s">
        <v>351</v>
      </c>
      <c r="B52" s="507"/>
      <c r="C52" s="47"/>
      <c r="D52" s="47"/>
      <c r="E52" s="47"/>
      <c r="F52" s="47"/>
      <c r="G52" s="47"/>
      <c r="H52" s="47"/>
      <c r="I52" s="47"/>
      <c r="J52" s="47"/>
      <c r="K52" s="47"/>
      <c r="L52" s="9" t="str">
        <f t="shared" si="0"/>
        <v/>
      </c>
      <c r="M52" s="210" t="str">
        <f t="shared" si="1"/>
        <v/>
      </c>
    </row>
    <row r="53" spans="1:13" x14ac:dyDescent="0.25">
      <c r="A53" s="507" t="s">
        <v>352</v>
      </c>
      <c r="B53" s="507"/>
      <c r="C53" s="47"/>
      <c r="D53" s="47"/>
      <c r="E53" s="47"/>
      <c r="F53" s="47"/>
      <c r="G53" s="47"/>
      <c r="H53" s="47"/>
      <c r="I53" s="47"/>
      <c r="J53" s="47"/>
      <c r="K53" s="47"/>
      <c r="L53" s="9" t="str">
        <f t="shared" si="0"/>
        <v/>
      </c>
      <c r="M53" s="210" t="str">
        <f t="shared" si="1"/>
        <v/>
      </c>
    </row>
    <row r="54" spans="1:13" x14ac:dyDescent="0.25">
      <c r="A54" s="507" t="s">
        <v>353</v>
      </c>
      <c r="B54" s="507"/>
      <c r="C54" s="47"/>
      <c r="D54" s="47"/>
      <c r="E54" s="47"/>
      <c r="F54" s="47"/>
      <c r="G54" s="47"/>
      <c r="H54" s="47"/>
      <c r="I54" s="47"/>
      <c r="J54" s="47"/>
      <c r="K54" s="47"/>
      <c r="L54" s="9" t="str">
        <f t="shared" si="0"/>
        <v/>
      </c>
      <c r="M54" s="210" t="str">
        <f t="shared" si="1"/>
        <v/>
      </c>
    </row>
    <row r="55" spans="1:13" x14ac:dyDescent="0.25">
      <c r="A55" s="507" t="s">
        <v>354</v>
      </c>
      <c r="B55" s="507"/>
      <c r="C55" s="47"/>
      <c r="D55" s="47"/>
      <c r="E55" s="47"/>
      <c r="F55" s="47"/>
      <c r="G55" s="47"/>
      <c r="H55" s="47"/>
      <c r="I55" s="47"/>
      <c r="J55" s="47"/>
      <c r="K55" s="47"/>
      <c r="L55" s="9" t="str">
        <f t="shared" si="0"/>
        <v/>
      </c>
      <c r="M55" s="210" t="str">
        <f t="shared" si="1"/>
        <v/>
      </c>
    </row>
    <row r="56" spans="1:13" x14ac:dyDescent="0.25">
      <c r="A56" s="507" t="s">
        <v>358</v>
      </c>
      <c r="B56" s="507"/>
      <c r="C56" s="47"/>
      <c r="D56" s="47"/>
      <c r="E56" s="47"/>
      <c r="F56" s="47"/>
      <c r="G56" s="47"/>
      <c r="H56" s="47"/>
      <c r="I56" s="47"/>
      <c r="J56" s="47"/>
      <c r="K56" s="47"/>
      <c r="L56" s="9" t="str">
        <f t="shared" si="0"/>
        <v/>
      </c>
      <c r="M56" s="210" t="str">
        <f t="shared" si="1"/>
        <v/>
      </c>
    </row>
    <row r="57" spans="1:13" x14ac:dyDescent="0.25">
      <c r="A57" s="510"/>
      <c r="B57" s="510"/>
      <c r="J57" s="509" t="s">
        <v>360</v>
      </c>
      <c r="K57" s="509"/>
      <c r="L57" s="9" t="str">
        <f>IF(SUM(L27:L56)=0,"",SUM(L27:L56))</f>
        <v/>
      </c>
      <c r="M57" s="9" t="str">
        <f>IF(SUM(M27:M56)=0,"",SUM(M27:M56))</f>
        <v/>
      </c>
    </row>
    <row r="58" spans="1:13" x14ac:dyDescent="0.25">
      <c r="A58" s="510"/>
      <c r="B58" s="510"/>
      <c r="J58" s="508" t="s">
        <v>361</v>
      </c>
      <c r="K58" s="508"/>
      <c r="L58" s="9" t="str">
        <f>IF(SUM(L27:L48)=0,"",SUM(L27:L48))</f>
        <v/>
      </c>
      <c r="M58" s="256" t="str">
        <f>IFERROR(L58/L57,"")</f>
        <v/>
      </c>
    </row>
  </sheetData>
  <mergeCells count="57">
    <mergeCell ref="J58:K58"/>
    <mergeCell ref="J57:K57"/>
    <mergeCell ref="A58:B58"/>
    <mergeCell ref="A32:B32"/>
    <mergeCell ref="A38:B38"/>
    <mergeCell ref="A44:B44"/>
    <mergeCell ref="A50:B50"/>
    <mergeCell ref="A53:B53"/>
    <mergeCell ref="A54:B54"/>
    <mergeCell ref="A55:B55"/>
    <mergeCell ref="A56:B56"/>
    <mergeCell ref="A57:B57"/>
    <mergeCell ref="A47:B47"/>
    <mergeCell ref="A48:B48"/>
    <mergeCell ref="A49:B49"/>
    <mergeCell ref="A51:B51"/>
    <mergeCell ref="A52:B52"/>
    <mergeCell ref="L25:L26"/>
    <mergeCell ref="A43:B43"/>
    <mergeCell ref="A45:B45"/>
    <mergeCell ref="A46:B46"/>
    <mergeCell ref="A41:B41"/>
    <mergeCell ref="A42:B42"/>
    <mergeCell ref="M25:M26"/>
    <mergeCell ref="A25:K25"/>
    <mergeCell ref="A39:B39"/>
    <mergeCell ref="A37:B37"/>
    <mergeCell ref="A40:B40"/>
    <mergeCell ref="A31:B31"/>
    <mergeCell ref="A33:B33"/>
    <mergeCell ref="A34:B34"/>
    <mergeCell ref="A35:B35"/>
    <mergeCell ref="A36:B36"/>
    <mergeCell ref="A27:B27"/>
    <mergeCell ref="A28:B28"/>
    <mergeCell ref="A29:B29"/>
    <mergeCell ref="A30:B30"/>
    <mergeCell ref="D4:K4"/>
    <mergeCell ref="L5:M5"/>
    <mergeCell ref="L6:M6"/>
    <mergeCell ref="L7:M7"/>
    <mergeCell ref="L8:M8"/>
    <mergeCell ref="L9:M9"/>
    <mergeCell ref="L10:M10"/>
    <mergeCell ref="L11:M11"/>
    <mergeCell ref="L12:M12"/>
    <mergeCell ref="L13:M13"/>
    <mergeCell ref="L14:M14"/>
    <mergeCell ref="L20:M20"/>
    <mergeCell ref="L21:M21"/>
    <mergeCell ref="L22:M22"/>
    <mergeCell ref="L23:M23"/>
    <mergeCell ref="L15:M15"/>
    <mergeCell ref="L16:M16"/>
    <mergeCell ref="L17:M17"/>
    <mergeCell ref="L18:M18"/>
    <mergeCell ref="L19:M19"/>
  </mergeCells>
  <pageMargins left="0.7" right="0.7" top="0.75" bottom="0.75" header="0.3" footer="0.3"/>
  <pageSetup orientation="landscape" r:id="rId1"/>
  <headerFooter>
    <oddHeader>&amp;LDate:
Investigators:&amp;R&amp;"-,Bold"Minnesota Stream Quantification Tool 
Lateral Migration Form</oddHeader>
  </headerFooter>
  <rowBreaks count="1" manualBreakCount="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F35C6-A113-41ED-8391-DAC180C105B0}">
  <sheetPr>
    <pageSetUpPr fitToPage="1"/>
  </sheetPr>
  <dimension ref="A1:O44"/>
  <sheetViews>
    <sheetView zoomScaleNormal="100" workbookViewId="0">
      <selection activeCell="U33" sqref="U33"/>
    </sheetView>
  </sheetViews>
  <sheetFormatPr defaultColWidth="9.140625" defaultRowHeight="15" x14ac:dyDescent="0.25"/>
  <cols>
    <col min="1" max="1" width="3.5703125" customWidth="1"/>
    <col min="2" max="2" width="11.7109375" customWidth="1"/>
    <col min="3" max="3" width="7" customWidth="1"/>
    <col min="4" max="4" width="5.28515625" customWidth="1"/>
    <col min="5" max="5" width="8.5703125" customWidth="1"/>
    <col min="6" max="6" width="6" customWidth="1"/>
    <col min="7" max="7" width="9.140625" customWidth="1"/>
    <col min="8" max="8" width="3.5703125" customWidth="1"/>
    <col min="9" max="9" width="7.7109375" customWidth="1"/>
    <col min="10" max="10" width="9.28515625" customWidth="1"/>
    <col min="11" max="11" width="5.28515625" customWidth="1"/>
    <col min="12" max="12" width="14.85546875" customWidth="1"/>
    <col min="13" max="13" width="11.7109375" customWidth="1"/>
  </cols>
  <sheetData>
    <row r="1" spans="1:15" x14ac:dyDescent="0.25">
      <c r="A1" s="306" t="s">
        <v>291</v>
      </c>
      <c r="B1" s="306"/>
      <c r="C1" s="305"/>
      <c r="D1" s="306"/>
      <c r="E1" s="306"/>
      <c r="F1" s="306"/>
      <c r="G1" s="306"/>
      <c r="H1" s="306"/>
      <c r="I1" s="306"/>
      <c r="J1" s="306"/>
      <c r="K1" s="320"/>
      <c r="L1" s="320"/>
      <c r="M1" s="306"/>
    </row>
    <row r="2" spans="1:15" x14ac:dyDescent="0.25">
      <c r="A2" s="306" t="s">
        <v>292</v>
      </c>
      <c r="B2" s="306"/>
      <c r="C2" s="305"/>
      <c r="D2" s="306" t="s">
        <v>293</v>
      </c>
      <c r="E2" s="306"/>
      <c r="F2" s="305"/>
      <c r="G2" s="306" t="s">
        <v>294</v>
      </c>
      <c r="H2" s="306"/>
      <c r="I2" s="306"/>
      <c r="J2" s="305"/>
      <c r="K2" s="306" t="s">
        <v>295</v>
      </c>
      <c r="L2" s="306"/>
      <c r="M2" s="305"/>
    </row>
    <row r="3" spans="1:15" ht="8.4499999999999993" customHeight="1" x14ac:dyDescent="0.25">
      <c r="A3" s="306"/>
      <c r="B3" s="306"/>
      <c r="C3" s="306"/>
      <c r="D3" s="306"/>
      <c r="E3" s="306"/>
      <c r="F3" s="306"/>
      <c r="G3" s="306"/>
      <c r="H3" s="306"/>
      <c r="I3" s="306"/>
      <c r="J3" s="306"/>
      <c r="K3" s="306"/>
      <c r="L3" s="306"/>
      <c r="M3" s="306"/>
    </row>
    <row r="4" spans="1:15" ht="19.5" customHeight="1" x14ac:dyDescent="0.25">
      <c r="A4" s="529" t="s">
        <v>298</v>
      </c>
      <c r="B4" s="530"/>
      <c r="C4" s="291"/>
      <c r="D4" s="531" t="s">
        <v>296</v>
      </c>
      <c r="E4" s="527"/>
      <c r="F4" s="527"/>
      <c r="G4" s="528" t="s">
        <v>297</v>
      </c>
      <c r="H4" s="528"/>
      <c r="I4" s="528"/>
      <c r="J4" s="321"/>
      <c r="K4" s="322" t="s">
        <v>462</v>
      </c>
      <c r="L4" s="322"/>
      <c r="M4" s="321"/>
    </row>
    <row r="5" spans="1:15" ht="27" customHeight="1" x14ac:dyDescent="0.25">
      <c r="A5" s="532" t="s">
        <v>463</v>
      </c>
      <c r="B5" s="532"/>
      <c r="C5" s="323"/>
      <c r="D5" s="514" t="s">
        <v>464</v>
      </c>
      <c r="E5" s="514"/>
      <c r="F5" s="514"/>
      <c r="G5" s="308"/>
      <c r="H5" s="513" t="s">
        <v>465</v>
      </c>
      <c r="I5" s="513"/>
      <c r="J5" s="308"/>
      <c r="K5" s="515" t="s">
        <v>479</v>
      </c>
      <c r="L5" s="515"/>
      <c r="M5" s="324"/>
    </row>
    <row r="6" spans="1:15" ht="24.75" customHeight="1" x14ac:dyDescent="0.25">
      <c r="A6" s="516"/>
      <c r="B6" s="516"/>
      <c r="C6" s="516"/>
      <c r="D6" s="516"/>
      <c r="E6" s="516"/>
      <c r="F6" s="516"/>
      <c r="G6" s="516"/>
      <c r="H6" s="516"/>
      <c r="I6" s="516"/>
      <c r="J6" s="516"/>
      <c r="K6" s="515" t="s">
        <v>480</v>
      </c>
      <c r="L6" s="515"/>
      <c r="M6" s="325" t="str">
        <f>IF(OR(M5="",J4=""),"",M5/J4*100)</f>
        <v/>
      </c>
    </row>
    <row r="7" spans="1:15" ht="15.75" customHeight="1" x14ac:dyDescent="0.25">
      <c r="A7" s="308" t="s">
        <v>281</v>
      </c>
      <c r="B7" s="308"/>
      <c r="C7" s="308"/>
      <c r="D7" s="474"/>
      <c r="E7" s="474"/>
      <c r="F7" s="474"/>
      <c r="G7" s="474"/>
      <c r="H7" s="474"/>
      <c r="I7" s="474"/>
      <c r="J7" s="474"/>
      <c r="K7" s="474"/>
      <c r="L7" s="474"/>
      <c r="M7" s="474"/>
      <c r="O7" s="196"/>
    </row>
    <row r="8" spans="1:15" x14ac:dyDescent="0.25">
      <c r="A8" s="326"/>
      <c r="B8" s="327" t="s">
        <v>299</v>
      </c>
      <c r="C8" s="291"/>
      <c r="D8" s="326"/>
      <c r="E8" s="328" t="s">
        <v>300</v>
      </c>
      <c r="F8" s="328"/>
      <c r="G8" s="328"/>
      <c r="H8" s="511" t="s">
        <v>275</v>
      </c>
      <c r="I8" s="511"/>
      <c r="J8" s="511"/>
      <c r="K8" s="511"/>
      <c r="L8" s="511"/>
      <c r="M8" s="511"/>
    </row>
    <row r="9" spans="1:15" x14ac:dyDescent="0.25">
      <c r="A9" s="326"/>
      <c r="B9" s="327" t="s">
        <v>282</v>
      </c>
      <c r="C9" s="291"/>
      <c r="D9" s="326"/>
      <c r="E9" s="329" t="s">
        <v>301</v>
      </c>
      <c r="F9" s="312"/>
      <c r="G9" s="330"/>
      <c r="H9" s="511"/>
      <c r="I9" s="511"/>
      <c r="J9" s="511"/>
      <c r="K9" s="511"/>
      <c r="L9" s="511"/>
      <c r="M9" s="511"/>
    </row>
    <row r="10" spans="1:15" x14ac:dyDescent="0.25">
      <c r="A10" s="326"/>
      <c r="B10" s="327" t="s">
        <v>302</v>
      </c>
      <c r="C10" s="291"/>
      <c r="D10" s="326"/>
      <c r="E10" s="329"/>
      <c r="F10" s="312"/>
      <c r="G10" s="330"/>
      <c r="H10" s="511"/>
      <c r="I10" s="511"/>
      <c r="J10" s="511"/>
      <c r="K10" s="511"/>
      <c r="L10" s="511"/>
      <c r="M10" s="511"/>
    </row>
    <row r="11" spans="1:15" ht="15.75" thickBot="1" x14ac:dyDescent="0.3">
      <c r="A11" s="331"/>
      <c r="B11" s="331" t="s">
        <v>303</v>
      </c>
      <c r="C11" s="331"/>
      <c r="D11" s="331"/>
      <c r="E11" s="332"/>
      <c r="F11" s="333"/>
      <c r="G11" s="334"/>
      <c r="H11" s="512"/>
      <c r="I11" s="512"/>
      <c r="J11" s="512"/>
      <c r="K11" s="512"/>
      <c r="L11" s="512"/>
      <c r="M11" s="512"/>
    </row>
    <row r="12" spans="1:15" ht="18" thickTop="1" x14ac:dyDescent="0.25">
      <c r="A12" s="335" t="s">
        <v>481</v>
      </c>
      <c r="B12" s="306"/>
      <c r="C12" s="306"/>
      <c r="D12" s="335"/>
      <c r="E12" s="306"/>
      <c r="F12" s="306"/>
      <c r="G12" s="306"/>
      <c r="H12" s="336"/>
      <c r="I12" s="336"/>
      <c r="J12" s="336"/>
      <c r="K12" s="336"/>
      <c r="L12" s="336"/>
      <c r="M12" s="336"/>
    </row>
    <row r="13" spans="1:15" ht="17.25" x14ac:dyDescent="0.25">
      <c r="A13" s="335" t="s">
        <v>482</v>
      </c>
      <c r="B13" s="306"/>
      <c r="C13" s="306"/>
      <c r="D13" s="335"/>
      <c r="E13" s="306"/>
      <c r="F13" s="306"/>
      <c r="G13" s="306"/>
      <c r="H13" s="336"/>
      <c r="I13" s="336"/>
      <c r="J13" s="336"/>
      <c r="K13" s="336"/>
      <c r="L13" s="336"/>
      <c r="M13" s="336"/>
    </row>
    <row r="14" spans="1:15" ht="15" customHeight="1" x14ac:dyDescent="0.25">
      <c r="A14" s="335"/>
      <c r="B14" s="306"/>
      <c r="C14" s="306"/>
      <c r="D14" s="306"/>
      <c r="E14" s="306"/>
      <c r="F14" s="306"/>
      <c r="G14" s="306"/>
      <c r="H14" s="306"/>
      <c r="I14" s="306"/>
      <c r="J14" s="306"/>
      <c r="K14" s="306"/>
      <c r="L14" s="306"/>
      <c r="M14" s="306"/>
    </row>
    <row r="15" spans="1:15" ht="19.5" customHeight="1" x14ac:dyDescent="0.25">
      <c r="A15" s="529" t="s">
        <v>298</v>
      </c>
      <c r="B15" s="530"/>
      <c r="C15" s="291"/>
      <c r="D15" s="527" t="s">
        <v>296</v>
      </c>
      <c r="E15" s="527"/>
      <c r="F15" s="527"/>
      <c r="G15" s="528" t="s">
        <v>297</v>
      </c>
      <c r="H15" s="528"/>
      <c r="I15" s="528"/>
      <c r="J15" s="321"/>
      <c r="K15" s="322" t="s">
        <v>462</v>
      </c>
      <c r="L15" s="322"/>
      <c r="M15" s="321"/>
    </row>
    <row r="16" spans="1:15" ht="27" customHeight="1" x14ac:dyDescent="0.25">
      <c r="A16" s="513" t="s">
        <v>463</v>
      </c>
      <c r="B16" s="513"/>
      <c r="C16" s="308"/>
      <c r="D16" s="514" t="s">
        <v>464</v>
      </c>
      <c r="E16" s="514"/>
      <c r="F16" s="514"/>
      <c r="G16" s="308"/>
      <c r="H16" s="513" t="s">
        <v>465</v>
      </c>
      <c r="I16" s="513"/>
      <c r="J16" s="308"/>
      <c r="K16" s="515" t="s">
        <v>479</v>
      </c>
      <c r="L16" s="515"/>
      <c r="M16" s="324"/>
    </row>
    <row r="17" spans="1:15" ht="24.75" customHeight="1" x14ac:dyDescent="0.25">
      <c r="A17" s="516"/>
      <c r="B17" s="516"/>
      <c r="C17" s="516"/>
      <c r="D17" s="516"/>
      <c r="E17" s="516"/>
      <c r="F17" s="516"/>
      <c r="G17" s="516"/>
      <c r="H17" s="516"/>
      <c r="I17" s="516"/>
      <c r="J17" s="516"/>
      <c r="K17" s="515" t="s">
        <v>480</v>
      </c>
      <c r="L17" s="515"/>
      <c r="M17" s="325" t="str">
        <f>IF(OR(M16="",J15=""),"",M16/J15*100)</f>
        <v/>
      </c>
    </row>
    <row r="18" spans="1:15" ht="15.75" customHeight="1" x14ac:dyDescent="0.25">
      <c r="A18" s="308" t="s">
        <v>281</v>
      </c>
      <c r="B18" s="308"/>
      <c r="C18" s="308"/>
      <c r="D18" s="474"/>
      <c r="E18" s="474"/>
      <c r="F18" s="474"/>
      <c r="G18" s="474"/>
      <c r="H18" s="474"/>
      <c r="I18" s="474"/>
      <c r="J18" s="474"/>
      <c r="K18" s="474"/>
      <c r="L18" s="474"/>
      <c r="M18" s="474"/>
      <c r="O18" s="196"/>
    </row>
    <row r="19" spans="1:15" x14ac:dyDescent="0.25">
      <c r="A19" s="326"/>
      <c r="B19" s="327" t="s">
        <v>299</v>
      </c>
      <c r="C19" s="291"/>
      <c r="D19" s="326"/>
      <c r="E19" s="328" t="s">
        <v>300</v>
      </c>
      <c r="F19" s="328"/>
      <c r="G19" s="328"/>
      <c r="H19" s="511" t="s">
        <v>275</v>
      </c>
      <c r="I19" s="511"/>
      <c r="J19" s="511"/>
      <c r="K19" s="511"/>
      <c r="L19" s="511"/>
      <c r="M19" s="511"/>
    </row>
    <row r="20" spans="1:15" x14ac:dyDescent="0.25">
      <c r="A20" s="326"/>
      <c r="B20" s="327" t="s">
        <v>282</v>
      </c>
      <c r="C20" s="291"/>
      <c r="D20" s="326"/>
      <c r="E20" s="329" t="s">
        <v>301</v>
      </c>
      <c r="F20" s="312"/>
      <c r="G20" s="330"/>
      <c r="H20" s="511"/>
      <c r="I20" s="511"/>
      <c r="J20" s="511"/>
      <c r="K20" s="511"/>
      <c r="L20" s="511"/>
      <c r="M20" s="511"/>
    </row>
    <row r="21" spans="1:15" x14ac:dyDescent="0.25">
      <c r="A21" s="326"/>
      <c r="B21" s="327" t="s">
        <v>302</v>
      </c>
      <c r="C21" s="291"/>
      <c r="D21" s="326"/>
      <c r="E21" s="329"/>
      <c r="F21" s="312"/>
      <c r="G21" s="330"/>
      <c r="H21" s="511"/>
      <c r="I21" s="511"/>
      <c r="J21" s="511"/>
      <c r="K21" s="511"/>
      <c r="L21" s="511"/>
      <c r="M21" s="511"/>
    </row>
    <row r="22" spans="1:15" ht="15.75" thickBot="1" x14ac:dyDescent="0.3">
      <c r="A22" s="331"/>
      <c r="B22" s="331" t="s">
        <v>303</v>
      </c>
      <c r="C22" s="331"/>
      <c r="D22" s="331"/>
      <c r="E22" s="332"/>
      <c r="F22" s="333"/>
      <c r="G22" s="334"/>
      <c r="H22" s="512"/>
      <c r="I22" s="512"/>
      <c r="J22" s="512"/>
      <c r="K22" s="512"/>
      <c r="L22" s="512"/>
      <c r="M22" s="512"/>
    </row>
    <row r="23" spans="1:15" ht="15.75" thickTop="1" x14ac:dyDescent="0.25">
      <c r="A23" s="335"/>
      <c r="B23" s="306"/>
      <c r="C23" s="306"/>
      <c r="D23" s="335"/>
      <c r="E23" s="306"/>
      <c r="F23" s="306"/>
      <c r="G23" s="306"/>
      <c r="H23" s="336"/>
      <c r="I23" s="336"/>
      <c r="J23" s="336"/>
      <c r="K23" s="336"/>
      <c r="L23" s="336"/>
      <c r="M23" s="336"/>
    </row>
    <row r="24" spans="1:15" x14ac:dyDescent="0.25">
      <c r="A24" s="529" t="s">
        <v>298</v>
      </c>
      <c r="B24" s="530"/>
      <c r="C24" s="291"/>
      <c r="D24" s="527" t="s">
        <v>296</v>
      </c>
      <c r="E24" s="527"/>
      <c r="F24" s="527"/>
      <c r="G24" s="528" t="s">
        <v>297</v>
      </c>
      <c r="H24" s="528"/>
      <c r="I24" s="528"/>
      <c r="J24" s="321"/>
      <c r="K24" s="322" t="s">
        <v>462</v>
      </c>
      <c r="L24" s="322"/>
      <c r="M24" s="321"/>
    </row>
    <row r="25" spans="1:15" ht="15" customHeight="1" x14ac:dyDescent="0.25">
      <c r="A25" s="513" t="s">
        <v>463</v>
      </c>
      <c r="B25" s="513"/>
      <c r="C25" s="308"/>
      <c r="D25" s="514" t="s">
        <v>464</v>
      </c>
      <c r="E25" s="514"/>
      <c r="F25" s="514"/>
      <c r="G25" s="308"/>
      <c r="H25" s="513" t="s">
        <v>465</v>
      </c>
      <c r="I25" s="513"/>
      <c r="J25" s="308"/>
      <c r="K25" s="515" t="s">
        <v>479</v>
      </c>
      <c r="L25" s="515"/>
      <c r="M25" s="324"/>
    </row>
    <row r="26" spans="1:15" x14ac:dyDescent="0.25">
      <c r="A26" s="516"/>
      <c r="B26" s="516"/>
      <c r="C26" s="516"/>
      <c r="D26" s="516"/>
      <c r="E26" s="516"/>
      <c r="F26" s="516"/>
      <c r="G26" s="516"/>
      <c r="H26" s="516"/>
      <c r="I26" s="516"/>
      <c r="J26" s="516"/>
      <c r="K26" s="515" t="s">
        <v>480</v>
      </c>
      <c r="L26" s="515"/>
      <c r="M26" s="325" t="str">
        <f>IF(OR(M25="",J24=""),"",M25/J24*100)</f>
        <v/>
      </c>
    </row>
    <row r="27" spans="1:15" x14ac:dyDescent="0.25">
      <c r="A27" s="308" t="s">
        <v>281</v>
      </c>
      <c r="B27" s="308"/>
      <c r="C27" s="308"/>
      <c r="D27" s="474"/>
      <c r="E27" s="474"/>
      <c r="F27" s="474"/>
      <c r="G27" s="474"/>
      <c r="H27" s="474"/>
      <c r="I27" s="474"/>
      <c r="J27" s="474"/>
      <c r="K27" s="474"/>
      <c r="L27" s="474"/>
      <c r="M27" s="474"/>
    </row>
    <row r="28" spans="1:15" x14ac:dyDescent="0.25">
      <c r="A28" s="326"/>
      <c r="B28" s="327" t="s">
        <v>299</v>
      </c>
      <c r="C28" s="291"/>
      <c r="D28" s="326"/>
      <c r="E28" s="328" t="s">
        <v>300</v>
      </c>
      <c r="F28" s="328"/>
      <c r="G28" s="328"/>
      <c r="H28" s="511" t="s">
        <v>275</v>
      </c>
      <c r="I28" s="511"/>
      <c r="J28" s="511"/>
      <c r="K28" s="511"/>
      <c r="L28" s="511"/>
      <c r="M28" s="511"/>
    </row>
    <row r="29" spans="1:15" x14ac:dyDescent="0.25">
      <c r="A29" s="326"/>
      <c r="B29" s="327" t="s">
        <v>282</v>
      </c>
      <c r="C29" s="291"/>
      <c r="D29" s="326"/>
      <c r="E29" s="329" t="s">
        <v>301</v>
      </c>
      <c r="F29" s="312"/>
      <c r="G29" s="330"/>
      <c r="H29" s="511"/>
      <c r="I29" s="511"/>
      <c r="J29" s="511"/>
      <c r="K29" s="511"/>
      <c r="L29" s="511"/>
      <c r="M29" s="511"/>
    </row>
    <row r="30" spans="1:15" x14ac:dyDescent="0.25">
      <c r="A30" s="326"/>
      <c r="B30" s="327" t="s">
        <v>302</v>
      </c>
      <c r="C30" s="291"/>
      <c r="D30" s="326"/>
      <c r="E30" s="329"/>
      <c r="F30" s="312"/>
      <c r="G30" s="330"/>
      <c r="H30" s="511"/>
      <c r="I30" s="511"/>
      <c r="J30" s="511"/>
      <c r="K30" s="511"/>
      <c r="L30" s="511"/>
      <c r="M30" s="511"/>
    </row>
    <row r="31" spans="1:15" ht="15.75" thickBot="1" x14ac:dyDescent="0.3">
      <c r="A31" s="331"/>
      <c r="B31" s="331" t="s">
        <v>303</v>
      </c>
      <c r="C31" s="331"/>
      <c r="D31" s="331"/>
      <c r="E31" s="332"/>
      <c r="F31" s="333"/>
      <c r="G31" s="334"/>
      <c r="H31" s="512"/>
      <c r="I31" s="512"/>
      <c r="J31" s="512"/>
      <c r="K31" s="512"/>
      <c r="L31" s="512"/>
      <c r="M31" s="512"/>
    </row>
    <row r="32" spans="1:15" ht="15.75" thickTop="1" x14ac:dyDescent="0.25">
      <c r="A32" s="335"/>
      <c r="B32" s="306"/>
      <c r="C32" s="306"/>
      <c r="D32" s="335"/>
      <c r="E32" s="306"/>
      <c r="F32" s="306"/>
      <c r="G32" s="306"/>
      <c r="H32" s="336"/>
      <c r="I32" s="336"/>
      <c r="J32" s="336"/>
      <c r="K32" s="336"/>
      <c r="L32" s="336"/>
      <c r="M32" s="336"/>
    </row>
    <row r="33" spans="1:13" x14ac:dyDescent="0.25">
      <c r="A33" s="529" t="s">
        <v>298</v>
      </c>
      <c r="B33" s="530"/>
      <c r="C33" s="291"/>
      <c r="D33" s="527" t="s">
        <v>296</v>
      </c>
      <c r="E33" s="527"/>
      <c r="F33" s="527"/>
      <c r="G33" s="528" t="s">
        <v>297</v>
      </c>
      <c r="H33" s="528"/>
      <c r="I33" s="528"/>
      <c r="J33" s="321"/>
      <c r="K33" s="322" t="s">
        <v>462</v>
      </c>
      <c r="L33" s="322"/>
      <c r="M33" s="321"/>
    </row>
    <row r="34" spans="1:13" ht="15" customHeight="1" x14ac:dyDescent="0.25">
      <c r="A34" s="513" t="s">
        <v>463</v>
      </c>
      <c r="B34" s="513"/>
      <c r="C34" s="308"/>
      <c r="D34" s="514" t="s">
        <v>464</v>
      </c>
      <c r="E34" s="514"/>
      <c r="F34" s="514"/>
      <c r="G34" s="308"/>
      <c r="H34" s="513" t="s">
        <v>465</v>
      </c>
      <c r="I34" s="513"/>
      <c r="J34" s="308"/>
      <c r="K34" s="515" t="s">
        <v>479</v>
      </c>
      <c r="L34" s="515"/>
      <c r="M34" s="324"/>
    </row>
    <row r="35" spans="1:13" x14ac:dyDescent="0.25">
      <c r="A35" s="516"/>
      <c r="B35" s="516"/>
      <c r="C35" s="516"/>
      <c r="D35" s="516"/>
      <c r="E35" s="516"/>
      <c r="F35" s="516"/>
      <c r="G35" s="516"/>
      <c r="H35" s="516"/>
      <c r="I35" s="516"/>
      <c r="J35" s="516"/>
      <c r="K35" s="515" t="s">
        <v>480</v>
      </c>
      <c r="L35" s="515"/>
      <c r="M35" s="325" t="str">
        <f>IF(OR(M34="",J33=""),"",M34/J33*100)</f>
        <v/>
      </c>
    </row>
    <row r="36" spans="1:13" x14ac:dyDescent="0.25">
      <c r="A36" s="308" t="s">
        <v>281</v>
      </c>
      <c r="B36" s="308"/>
      <c r="C36" s="308"/>
      <c r="D36" s="474"/>
      <c r="E36" s="474"/>
      <c r="F36" s="474"/>
      <c r="G36" s="474"/>
      <c r="H36" s="474"/>
      <c r="I36" s="474"/>
      <c r="J36" s="474"/>
      <c r="K36" s="474"/>
      <c r="L36" s="474"/>
      <c r="M36" s="474"/>
    </row>
    <row r="37" spans="1:13" x14ac:dyDescent="0.25">
      <c r="A37" s="326"/>
      <c r="B37" s="327" t="s">
        <v>299</v>
      </c>
      <c r="C37" s="291"/>
      <c r="D37" s="326"/>
      <c r="E37" s="328" t="s">
        <v>300</v>
      </c>
      <c r="F37" s="328"/>
      <c r="G37" s="328"/>
      <c r="H37" s="511" t="s">
        <v>275</v>
      </c>
      <c r="I37" s="511"/>
      <c r="J37" s="511"/>
      <c r="K37" s="511"/>
      <c r="L37" s="511"/>
      <c r="M37" s="511"/>
    </row>
    <row r="38" spans="1:13" x14ac:dyDescent="0.25">
      <c r="A38" s="326"/>
      <c r="B38" s="327" t="s">
        <v>282</v>
      </c>
      <c r="C38" s="291"/>
      <c r="D38" s="326"/>
      <c r="E38" s="329" t="s">
        <v>301</v>
      </c>
      <c r="F38" s="312"/>
      <c r="G38" s="330"/>
      <c r="H38" s="511"/>
      <c r="I38" s="511"/>
      <c r="J38" s="511"/>
      <c r="K38" s="511"/>
      <c r="L38" s="511"/>
      <c r="M38" s="511"/>
    </row>
    <row r="39" spans="1:13" x14ac:dyDescent="0.25">
      <c r="A39" s="326"/>
      <c r="B39" s="327" t="s">
        <v>302</v>
      </c>
      <c r="C39" s="291"/>
      <c r="D39" s="326"/>
      <c r="E39" s="329"/>
      <c r="F39" s="312"/>
      <c r="G39" s="330"/>
      <c r="H39" s="511"/>
      <c r="I39" s="511"/>
      <c r="J39" s="511"/>
      <c r="K39" s="511"/>
      <c r="L39" s="511"/>
      <c r="M39" s="511"/>
    </row>
    <row r="40" spans="1:13" ht="15.75" thickBot="1" x14ac:dyDescent="0.3">
      <c r="A40" s="331"/>
      <c r="B40" s="331" t="s">
        <v>303</v>
      </c>
      <c r="C40" s="331"/>
      <c r="D40" s="331"/>
      <c r="E40" s="332"/>
      <c r="F40" s="333"/>
      <c r="G40" s="334"/>
      <c r="H40" s="512"/>
      <c r="I40" s="512"/>
      <c r="J40" s="512"/>
      <c r="K40" s="512"/>
      <c r="L40" s="512"/>
      <c r="M40" s="512"/>
    </row>
    <row r="41" spans="1:13" ht="15.75" thickTop="1" x14ac:dyDescent="0.25">
      <c r="D41" s="157"/>
      <c r="E41" s="157"/>
      <c r="F41" s="157"/>
      <c r="G41" s="157"/>
      <c r="H41" s="157"/>
      <c r="I41" s="157"/>
      <c r="J41" s="157"/>
      <c r="K41" s="157"/>
      <c r="L41" s="525" t="s">
        <v>23</v>
      </c>
      <c r="M41" s="526"/>
    </row>
    <row r="42" spans="1:13" x14ac:dyDescent="0.25">
      <c r="F42" s="42"/>
      <c r="G42" s="266" t="s">
        <v>426</v>
      </c>
      <c r="H42" s="523" t="str">
        <f>IF((M6)="","",AVERAGE(M6,M17,M26,M35))</f>
        <v/>
      </c>
      <c r="I42" s="524"/>
      <c r="L42" s="517" t="s">
        <v>21</v>
      </c>
      <c r="M42" s="518"/>
    </row>
    <row r="43" spans="1:13" x14ac:dyDescent="0.25">
      <c r="L43" s="519" t="s">
        <v>20</v>
      </c>
      <c r="M43" s="520"/>
    </row>
    <row r="44" spans="1:13" x14ac:dyDescent="0.25">
      <c r="L44" s="521" t="s">
        <v>22</v>
      </c>
      <c r="M44" s="522"/>
    </row>
  </sheetData>
  <mergeCells count="49">
    <mergeCell ref="A4:B4"/>
    <mergeCell ref="A15:B15"/>
    <mergeCell ref="A24:B24"/>
    <mergeCell ref="A33:B33"/>
    <mergeCell ref="H8:M11"/>
    <mergeCell ref="A6:J6"/>
    <mergeCell ref="K6:L6"/>
    <mergeCell ref="D7:M7"/>
    <mergeCell ref="D4:F4"/>
    <mergeCell ref="A5:B5"/>
    <mergeCell ref="K5:L5"/>
    <mergeCell ref="G4:I4"/>
    <mergeCell ref="D5:F5"/>
    <mergeCell ref="H5:I5"/>
    <mergeCell ref="G15:I15"/>
    <mergeCell ref="D15:F15"/>
    <mergeCell ref="L42:M42"/>
    <mergeCell ref="A17:J17"/>
    <mergeCell ref="K17:L17"/>
    <mergeCell ref="L43:M43"/>
    <mergeCell ref="L44:M44"/>
    <mergeCell ref="H42:I42"/>
    <mergeCell ref="L41:M41"/>
    <mergeCell ref="D33:F33"/>
    <mergeCell ref="G33:I33"/>
    <mergeCell ref="D27:M27"/>
    <mergeCell ref="H28:M31"/>
    <mergeCell ref="D18:M18"/>
    <mergeCell ref="H19:M22"/>
    <mergeCell ref="D24:F24"/>
    <mergeCell ref="G24:I24"/>
    <mergeCell ref="K25:L25"/>
    <mergeCell ref="A26:J26"/>
    <mergeCell ref="K26:L26"/>
    <mergeCell ref="A25:B25"/>
    <mergeCell ref="A16:B16"/>
    <mergeCell ref="D16:F16"/>
    <mergeCell ref="H16:I16"/>
    <mergeCell ref="K16:L16"/>
    <mergeCell ref="D25:F25"/>
    <mergeCell ref="H25:I25"/>
    <mergeCell ref="D36:M36"/>
    <mergeCell ref="H37:M40"/>
    <mergeCell ref="A34:B34"/>
    <mergeCell ref="D34:F34"/>
    <mergeCell ref="H34:I34"/>
    <mergeCell ref="K34:L34"/>
    <mergeCell ref="A35:J35"/>
    <mergeCell ref="K35:L35"/>
  </mergeCells>
  <pageMargins left="0.7" right="0.7" top="0.75" bottom="0.75" header="0.3" footer="0.3"/>
  <pageSetup scale="87" fitToHeight="0" orientation="portrait" r:id="rId1"/>
  <headerFooter>
    <oddHeader>&amp;LDate: 
Investigators:&amp;R&amp;"-,Bold"Minnesota Stream Quantification Tool 
Riparian Width Form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2"/>
  <sheetViews>
    <sheetView view="pageLayout" zoomScaleNormal="100" zoomScaleSheetLayoutView="100" workbookViewId="0">
      <selection activeCell="J11" sqref="J11"/>
    </sheetView>
  </sheetViews>
  <sheetFormatPr defaultColWidth="9.140625" defaultRowHeight="15" x14ac:dyDescent="0.25"/>
  <cols>
    <col min="1" max="1" width="2.85546875" customWidth="1"/>
    <col min="2" max="3" width="10.28515625" customWidth="1"/>
    <col min="4" max="7" width="5.28515625" customWidth="1"/>
    <col min="8" max="8" width="2.85546875" customWidth="1"/>
    <col min="9" max="10" width="10.28515625" customWidth="1"/>
    <col min="11" max="14" width="5.28515625" customWidth="1"/>
  </cols>
  <sheetData>
    <row r="1" spans="1:16" x14ac:dyDescent="0.25">
      <c r="A1" t="s">
        <v>245</v>
      </c>
      <c r="K1" s="137"/>
      <c r="L1" s="137"/>
    </row>
    <row r="2" spans="1:16" x14ac:dyDescent="0.25">
      <c r="A2" s="157" t="s">
        <v>276</v>
      </c>
    </row>
    <row r="4" spans="1:16" x14ac:dyDescent="0.25">
      <c r="A4" s="533" t="s">
        <v>246</v>
      </c>
      <c r="B4" s="534"/>
      <c r="C4" s="535"/>
      <c r="D4" s="536"/>
      <c r="E4" s="44" t="s">
        <v>208</v>
      </c>
      <c r="F4" s="44"/>
      <c r="G4" s="158" t="s">
        <v>207</v>
      </c>
      <c r="H4" s="534" t="s">
        <v>246</v>
      </c>
      <c r="I4" s="534"/>
      <c r="J4" s="535"/>
      <c r="K4" s="536"/>
      <c r="L4" s="44" t="s">
        <v>208</v>
      </c>
      <c r="M4" s="44"/>
      <c r="N4" s="49" t="s">
        <v>207</v>
      </c>
    </row>
    <row r="5" spans="1:16" x14ac:dyDescent="0.25">
      <c r="A5" s="537" t="s">
        <v>247</v>
      </c>
      <c r="B5" s="538"/>
      <c r="C5" s="539"/>
      <c r="D5" s="540"/>
      <c r="E5" t="s">
        <v>280</v>
      </c>
      <c r="G5" s="159"/>
      <c r="H5" s="538" t="s">
        <v>247</v>
      </c>
      <c r="I5" s="538"/>
      <c r="J5" s="539"/>
      <c r="K5" s="540"/>
      <c r="L5" t="s">
        <v>280</v>
      </c>
      <c r="N5" s="160"/>
    </row>
    <row r="6" spans="1:16" x14ac:dyDescent="0.25">
      <c r="A6" s="161"/>
      <c r="B6" s="161"/>
      <c r="C6" s="44"/>
      <c r="D6" s="44"/>
      <c r="E6" s="44"/>
      <c r="F6" s="44"/>
      <c r="G6" s="158"/>
      <c r="H6" s="161"/>
      <c r="I6" s="161"/>
      <c r="J6" s="44"/>
      <c r="K6" s="44"/>
      <c r="L6" s="44"/>
      <c r="M6" s="44"/>
      <c r="N6" s="44"/>
    </row>
    <row r="7" spans="1:16" x14ac:dyDescent="0.25">
      <c r="A7" s="162" t="s">
        <v>248</v>
      </c>
      <c r="B7" s="161"/>
      <c r="C7" s="44"/>
      <c r="D7" s="44"/>
      <c r="E7" s="44"/>
      <c r="F7" s="44"/>
      <c r="G7" s="158"/>
      <c r="H7" s="161" t="s">
        <v>248</v>
      </c>
      <c r="I7" s="161"/>
      <c r="J7" s="44"/>
      <c r="K7" s="44"/>
      <c r="L7" s="44"/>
      <c r="M7" s="44"/>
      <c r="N7" s="49"/>
    </row>
    <row r="8" spans="1:16" ht="60.75" x14ac:dyDescent="0.25">
      <c r="A8" s="163" t="s">
        <v>284</v>
      </c>
      <c r="B8" s="164"/>
      <c r="C8" s="164"/>
      <c r="D8" s="164"/>
      <c r="E8" s="49"/>
      <c r="F8" s="153" t="s">
        <v>249</v>
      </c>
      <c r="G8" s="186" t="s">
        <v>250</v>
      </c>
      <c r="H8" s="163" t="s">
        <v>284</v>
      </c>
      <c r="I8" s="164"/>
      <c r="J8" s="164"/>
      <c r="K8" s="164"/>
      <c r="L8" s="49"/>
      <c r="M8" s="153" t="s">
        <v>249</v>
      </c>
      <c r="N8" s="153" t="s">
        <v>250</v>
      </c>
      <c r="P8" s="196" t="s">
        <v>278</v>
      </c>
    </row>
    <row r="9" spans="1:16" x14ac:dyDescent="0.25">
      <c r="A9" s="167" t="s">
        <v>251</v>
      </c>
      <c r="B9" s="164"/>
      <c r="C9" s="164"/>
      <c r="D9" s="164"/>
      <c r="E9" s="49"/>
      <c r="F9" s="187"/>
      <c r="G9" s="185"/>
      <c r="H9" s="168" t="s">
        <v>251</v>
      </c>
      <c r="I9" s="164"/>
      <c r="J9" s="164"/>
      <c r="K9" s="164"/>
      <c r="L9" s="49"/>
      <c r="M9" s="187"/>
      <c r="N9" s="190"/>
      <c r="P9" t="s">
        <v>112</v>
      </c>
    </row>
    <row r="10" spans="1:16" x14ac:dyDescent="0.25">
      <c r="A10" s="167">
        <v>2</v>
      </c>
      <c r="B10" s="164"/>
      <c r="C10" s="164"/>
      <c r="D10" s="164"/>
      <c r="E10" s="49"/>
      <c r="F10" s="187"/>
      <c r="G10" s="185"/>
      <c r="H10" s="168">
        <v>2</v>
      </c>
      <c r="I10" s="164"/>
      <c r="J10" s="164"/>
      <c r="K10" s="164"/>
      <c r="L10" s="49"/>
      <c r="M10" s="187"/>
      <c r="N10" s="190"/>
      <c r="P10" t="s">
        <v>279</v>
      </c>
    </row>
    <row r="11" spans="1:16" x14ac:dyDescent="0.25">
      <c r="A11" s="167">
        <v>3</v>
      </c>
      <c r="B11" s="164"/>
      <c r="C11" s="164"/>
      <c r="D11" s="164"/>
      <c r="E11" s="49"/>
      <c r="F11" s="187"/>
      <c r="G11" s="185"/>
      <c r="H11" s="168">
        <v>3</v>
      </c>
      <c r="I11" s="164"/>
      <c r="J11" s="164"/>
      <c r="K11" s="164"/>
      <c r="L11" s="49"/>
      <c r="M11" s="187"/>
      <c r="N11" s="190"/>
    </row>
    <row r="12" spans="1:16" x14ac:dyDescent="0.25">
      <c r="A12" s="169"/>
      <c r="B12" s="164"/>
      <c r="D12" s="170"/>
      <c r="E12" s="170" t="s">
        <v>252</v>
      </c>
      <c r="F12" s="192" t="str">
        <f>IF(F9="","",SUM(F9:F11))</f>
        <v/>
      </c>
      <c r="G12" s="185"/>
      <c r="H12" s="171"/>
      <c r="I12" s="164"/>
      <c r="K12" s="170"/>
      <c r="L12" s="170" t="s">
        <v>252</v>
      </c>
      <c r="M12" s="192" t="str">
        <f>IF(M9="","",SUM(M9:M11))</f>
        <v/>
      </c>
      <c r="N12" s="190"/>
    </row>
    <row r="13" spans="1:16" x14ac:dyDescent="0.25">
      <c r="A13" s="163" t="s">
        <v>285</v>
      </c>
      <c r="B13" s="166"/>
      <c r="C13" s="164"/>
      <c r="D13" s="164"/>
      <c r="E13" s="49"/>
      <c r="F13" s="187"/>
      <c r="G13" s="185"/>
      <c r="H13" s="163" t="s">
        <v>285</v>
      </c>
      <c r="I13" s="166"/>
      <c r="J13" s="164"/>
      <c r="K13" s="164"/>
      <c r="L13" s="49"/>
      <c r="M13" s="187"/>
      <c r="N13" s="190"/>
    </row>
    <row r="14" spans="1:16" x14ac:dyDescent="0.25">
      <c r="A14" s="167" t="s">
        <v>251</v>
      </c>
      <c r="B14" s="164"/>
      <c r="C14" s="164"/>
      <c r="D14" s="164"/>
      <c r="E14" s="49"/>
      <c r="F14" s="187"/>
      <c r="G14" s="185"/>
      <c r="H14" s="168" t="s">
        <v>251</v>
      </c>
      <c r="I14" s="164"/>
      <c r="J14" s="164"/>
      <c r="K14" s="164"/>
      <c r="L14" s="49"/>
      <c r="M14" s="187"/>
      <c r="N14" s="190"/>
    </row>
    <row r="15" spans="1:16" x14ac:dyDescent="0.25">
      <c r="A15" s="167" t="s">
        <v>253</v>
      </c>
      <c r="B15" s="164"/>
      <c r="C15" s="164"/>
      <c r="D15" s="164"/>
      <c r="E15" s="49"/>
      <c r="F15" s="187"/>
      <c r="G15" s="185"/>
      <c r="H15" s="168" t="s">
        <v>253</v>
      </c>
      <c r="I15" s="164"/>
      <c r="J15" s="164"/>
      <c r="K15" s="164"/>
      <c r="L15" s="49"/>
      <c r="M15" s="187"/>
      <c r="N15" s="190"/>
    </row>
    <row r="16" spans="1:16" x14ac:dyDescent="0.25">
      <c r="A16" s="167" t="s">
        <v>254</v>
      </c>
      <c r="B16" s="164"/>
      <c r="C16" s="164"/>
      <c r="D16" s="164"/>
      <c r="E16" s="49"/>
      <c r="F16" s="187"/>
      <c r="G16" s="185"/>
      <c r="H16" s="168" t="s">
        <v>254</v>
      </c>
      <c r="I16" s="164"/>
      <c r="J16" s="164"/>
      <c r="K16" s="164"/>
      <c r="L16" s="49"/>
      <c r="M16" s="187"/>
      <c r="N16" s="190"/>
    </row>
    <row r="17" spans="1:14" x14ac:dyDescent="0.25">
      <c r="A17" s="167" t="s">
        <v>255</v>
      </c>
      <c r="B17" s="164"/>
      <c r="C17" s="164"/>
      <c r="D17" s="164"/>
      <c r="E17" s="49"/>
      <c r="F17" s="187"/>
      <c r="G17" s="185"/>
      <c r="H17" s="168" t="s">
        <v>255</v>
      </c>
      <c r="I17" s="164"/>
      <c r="J17" s="164"/>
      <c r="K17" s="164"/>
      <c r="L17" s="49"/>
      <c r="M17" s="187"/>
      <c r="N17" s="190"/>
    </row>
    <row r="18" spans="1:14" x14ac:dyDescent="0.25">
      <c r="A18" s="172"/>
      <c r="B18" s="164"/>
      <c r="C18" s="173"/>
      <c r="D18" s="170"/>
      <c r="E18" s="170" t="s">
        <v>256</v>
      </c>
      <c r="F18" s="192" t="str">
        <f>IF(F14="","",SUM(F14:F17))</f>
        <v/>
      </c>
      <c r="G18" s="185"/>
      <c r="H18" s="174"/>
      <c r="I18" s="164"/>
      <c r="J18" s="173"/>
      <c r="K18" s="170"/>
      <c r="L18" s="170" t="s">
        <v>256</v>
      </c>
      <c r="M18" s="192" t="str">
        <f>IF(M14="","",SUM(M14:M17))</f>
        <v/>
      </c>
      <c r="N18" s="190"/>
    </row>
    <row r="19" spans="1:14" x14ac:dyDescent="0.25">
      <c r="A19" s="172"/>
      <c r="B19" s="164"/>
      <c r="C19" s="170"/>
      <c r="D19" s="170"/>
      <c r="E19" s="175" t="s">
        <v>257</v>
      </c>
      <c r="F19" s="188" t="str">
        <f>IF(AND(F12="",F18=""),"",SUM(F12,F18))</f>
        <v/>
      </c>
      <c r="G19" s="189"/>
      <c r="H19" s="174"/>
      <c r="I19" s="164"/>
      <c r="J19" s="170"/>
      <c r="K19" s="170"/>
      <c r="L19" s="175" t="s">
        <v>257</v>
      </c>
      <c r="M19" s="188" t="str">
        <f>IF(AND(M12="",M18=""),"",SUM(M12,M18))</f>
        <v/>
      </c>
      <c r="N19" s="191"/>
    </row>
    <row r="20" spans="1:14" x14ac:dyDescent="0.25">
      <c r="A20" s="172"/>
      <c r="B20" s="164"/>
      <c r="C20" s="164"/>
      <c r="D20" s="170"/>
      <c r="E20" s="175" t="s">
        <v>258</v>
      </c>
      <c r="F20" s="192" t="str">
        <f>IF(AND(F9="",F14=""),"",SUMIF(G9:G11,$P$9,F9:F11)+SUMIF(G14:G17,$P$9,F14:F17))</f>
        <v/>
      </c>
      <c r="G20" s="189"/>
      <c r="H20" s="202"/>
      <c r="I20" s="164"/>
      <c r="J20" s="164"/>
      <c r="K20" s="170"/>
      <c r="L20" s="175" t="s">
        <v>258</v>
      </c>
      <c r="M20" s="192" t="str">
        <f>IF(AND(M9="",M14=""),"",SUMIF(N9:N11,$P$9,M9:M11)+SUMIF(N14:N17,$P$9,M14:M17))</f>
        <v/>
      </c>
      <c r="N20" s="190"/>
    </row>
    <row r="21" spans="1:14" ht="8.4499999999999993" customHeight="1" x14ac:dyDescent="0.25">
      <c r="A21" s="171"/>
      <c r="B21" s="164"/>
      <c r="C21" s="164"/>
      <c r="D21" s="164"/>
      <c r="E21" s="164"/>
      <c r="F21" s="176"/>
      <c r="G21" s="158"/>
      <c r="H21" s="204"/>
      <c r="I21" s="164"/>
      <c r="J21" s="164"/>
      <c r="K21" s="164"/>
      <c r="L21" s="164"/>
      <c r="M21" s="164"/>
      <c r="N21" s="44"/>
    </row>
    <row r="22" spans="1:14" ht="37.9" customHeight="1" x14ac:dyDescent="0.25">
      <c r="A22" s="541" t="s">
        <v>259</v>
      </c>
      <c r="B22" s="542"/>
      <c r="C22" s="543"/>
      <c r="D22" s="136" t="s">
        <v>260</v>
      </c>
      <c r="E22" s="136" t="s">
        <v>261</v>
      </c>
      <c r="F22" s="136" t="s">
        <v>262</v>
      </c>
      <c r="G22" s="165" t="s">
        <v>250</v>
      </c>
      <c r="H22" s="544" t="s">
        <v>259</v>
      </c>
      <c r="I22" s="545"/>
      <c r="J22" s="546"/>
      <c r="K22" s="201" t="s">
        <v>260</v>
      </c>
      <c r="L22" s="201" t="s">
        <v>261</v>
      </c>
      <c r="M22" s="201" t="s">
        <v>262</v>
      </c>
      <c r="N22" s="201" t="s">
        <v>250</v>
      </c>
    </row>
    <row r="23" spans="1:14" x14ac:dyDescent="0.25">
      <c r="A23" s="167" t="s">
        <v>251</v>
      </c>
      <c r="B23" s="171"/>
      <c r="C23" s="164"/>
      <c r="D23" s="187"/>
      <c r="E23" s="187"/>
      <c r="F23" s="192" t="str">
        <f>IFERROR(AVERAGE(D23:E23),"")</f>
        <v/>
      </c>
      <c r="G23" s="185"/>
      <c r="H23" s="203" t="s">
        <v>251</v>
      </c>
      <c r="I23" s="171"/>
      <c r="J23" s="164"/>
      <c r="K23" s="187"/>
      <c r="L23" s="187"/>
      <c r="M23" s="192" t="str">
        <f>IFERROR(AVERAGE(K23:L23),"")</f>
        <v/>
      </c>
      <c r="N23" s="190"/>
    </row>
    <row r="24" spans="1:14" x14ac:dyDescent="0.25">
      <c r="A24" s="167" t="s">
        <v>253</v>
      </c>
      <c r="B24" s="171"/>
      <c r="C24" s="164"/>
      <c r="D24" s="187"/>
      <c r="E24" s="187"/>
      <c r="F24" s="192" t="str">
        <f t="shared" ref="F24:F32" si="0">IFERROR(AVERAGE(D24:E24),"")</f>
        <v/>
      </c>
      <c r="G24" s="185"/>
      <c r="H24" s="203" t="s">
        <v>253</v>
      </c>
      <c r="I24" s="171"/>
      <c r="J24" s="164"/>
      <c r="K24" s="187"/>
      <c r="L24" s="187"/>
      <c r="M24" s="192" t="str">
        <f t="shared" ref="M24:M32" si="1">IFERROR(AVERAGE(K24:L24),"")</f>
        <v/>
      </c>
      <c r="N24" s="190"/>
    </row>
    <row r="25" spans="1:14" x14ac:dyDescent="0.25">
      <c r="A25" s="167" t="s">
        <v>254</v>
      </c>
      <c r="B25" s="171"/>
      <c r="C25" s="164"/>
      <c r="D25" s="187"/>
      <c r="E25" s="187"/>
      <c r="F25" s="192" t="str">
        <f t="shared" si="0"/>
        <v/>
      </c>
      <c r="G25" s="185"/>
      <c r="H25" s="203" t="s">
        <v>254</v>
      </c>
      <c r="I25" s="171"/>
      <c r="J25" s="164"/>
      <c r="K25" s="187"/>
      <c r="L25" s="187"/>
      <c r="M25" s="192" t="str">
        <f t="shared" si="1"/>
        <v/>
      </c>
      <c r="N25" s="190"/>
    </row>
    <row r="26" spans="1:14" x14ac:dyDescent="0.25">
      <c r="A26" s="167" t="s">
        <v>255</v>
      </c>
      <c r="B26" s="171"/>
      <c r="C26" s="164"/>
      <c r="D26" s="187"/>
      <c r="E26" s="187"/>
      <c r="F26" s="192" t="str">
        <f t="shared" si="0"/>
        <v/>
      </c>
      <c r="G26" s="185"/>
      <c r="H26" s="203" t="s">
        <v>255</v>
      </c>
      <c r="I26" s="171"/>
      <c r="J26" s="164"/>
      <c r="K26" s="187"/>
      <c r="L26" s="187"/>
      <c r="M26" s="192" t="str">
        <f t="shared" si="1"/>
        <v/>
      </c>
      <c r="N26" s="190"/>
    </row>
    <row r="27" spans="1:14" x14ac:dyDescent="0.25">
      <c r="A27" s="167" t="s">
        <v>263</v>
      </c>
      <c r="B27" s="171"/>
      <c r="C27" s="164"/>
      <c r="D27" s="187"/>
      <c r="E27" s="187"/>
      <c r="F27" s="192" t="str">
        <f t="shared" si="0"/>
        <v/>
      </c>
      <c r="G27" s="185"/>
      <c r="H27" s="203" t="s">
        <v>263</v>
      </c>
      <c r="I27" s="171"/>
      <c r="J27" s="164"/>
      <c r="K27" s="187"/>
      <c r="L27" s="187"/>
      <c r="M27" s="192" t="str">
        <f t="shared" si="1"/>
        <v/>
      </c>
      <c r="N27" s="190"/>
    </row>
    <row r="28" spans="1:14" x14ac:dyDescent="0.25">
      <c r="A28" s="167" t="s">
        <v>264</v>
      </c>
      <c r="B28" s="164"/>
      <c r="C28" s="164"/>
      <c r="D28" s="187"/>
      <c r="E28" s="187"/>
      <c r="F28" s="192" t="str">
        <f>IFERROR(AVERAGE(D28:E28),"")</f>
        <v/>
      </c>
      <c r="G28" s="185"/>
      <c r="H28" s="203" t="s">
        <v>264</v>
      </c>
      <c r="I28" s="164"/>
      <c r="J28" s="164"/>
      <c r="K28" s="187"/>
      <c r="L28" s="187"/>
      <c r="M28" s="192" t="str">
        <f t="shared" si="1"/>
        <v/>
      </c>
      <c r="N28" s="190"/>
    </row>
    <row r="29" spans="1:14" x14ac:dyDescent="0.25">
      <c r="A29" s="167" t="s">
        <v>265</v>
      </c>
      <c r="B29" s="164"/>
      <c r="C29" s="164"/>
      <c r="D29" s="187"/>
      <c r="E29" s="187"/>
      <c r="F29" s="192" t="str">
        <f t="shared" si="0"/>
        <v/>
      </c>
      <c r="G29" s="185"/>
      <c r="H29" s="203" t="s">
        <v>265</v>
      </c>
      <c r="I29" s="164"/>
      <c r="J29" s="164"/>
      <c r="K29" s="187"/>
      <c r="L29" s="187"/>
      <c r="M29" s="192" t="str">
        <f t="shared" si="1"/>
        <v/>
      </c>
      <c r="N29" s="190"/>
    </row>
    <row r="30" spans="1:14" x14ac:dyDescent="0.25">
      <c r="A30" s="167" t="s">
        <v>266</v>
      </c>
      <c r="B30" s="164"/>
      <c r="C30" s="164"/>
      <c r="D30" s="187"/>
      <c r="E30" s="187"/>
      <c r="F30" s="192" t="str">
        <f t="shared" si="0"/>
        <v/>
      </c>
      <c r="G30" s="185"/>
      <c r="H30" s="203" t="s">
        <v>266</v>
      </c>
      <c r="I30" s="164"/>
      <c r="J30" s="164"/>
      <c r="K30" s="187"/>
      <c r="L30" s="187"/>
      <c r="M30" s="192" t="str">
        <f t="shared" si="1"/>
        <v/>
      </c>
      <c r="N30" s="190"/>
    </row>
    <row r="31" spans="1:14" x14ac:dyDescent="0.25">
      <c r="A31" s="167" t="s">
        <v>267</v>
      </c>
      <c r="B31" s="164"/>
      <c r="C31" s="164"/>
      <c r="D31" s="187"/>
      <c r="E31" s="187"/>
      <c r="F31" s="192" t="str">
        <f t="shared" si="0"/>
        <v/>
      </c>
      <c r="G31" s="185"/>
      <c r="H31" s="203" t="s">
        <v>267</v>
      </c>
      <c r="I31" s="164"/>
      <c r="J31" s="164"/>
      <c r="K31" s="187"/>
      <c r="L31" s="187"/>
      <c r="M31" s="192" t="str">
        <f t="shared" si="1"/>
        <v/>
      </c>
      <c r="N31" s="190"/>
    </row>
    <row r="32" spans="1:14" x14ac:dyDescent="0.25">
      <c r="A32" s="167" t="s">
        <v>268</v>
      </c>
      <c r="B32" s="164"/>
      <c r="C32" s="164"/>
      <c r="D32" s="187"/>
      <c r="E32" s="187"/>
      <c r="F32" s="192" t="str">
        <f t="shared" si="0"/>
        <v/>
      </c>
      <c r="G32" s="185"/>
      <c r="H32" s="203" t="s">
        <v>268</v>
      </c>
      <c r="I32" s="164"/>
      <c r="J32" s="164"/>
      <c r="K32" s="187"/>
      <c r="L32" s="187"/>
      <c r="M32" s="192" t="str">
        <f t="shared" si="1"/>
        <v/>
      </c>
      <c r="N32" s="190"/>
    </row>
    <row r="33" spans="1:14" x14ac:dyDescent="0.25">
      <c r="A33" s="169"/>
      <c r="B33" s="173"/>
      <c r="C33" s="177" t="s">
        <v>277</v>
      </c>
      <c r="D33" s="193" t="str">
        <f>IF(D23="","",SUM(D23:D32))</f>
        <v/>
      </c>
      <c r="E33" s="194"/>
      <c r="F33" s="193" t="str">
        <f>IF(F23="","",SUM(F23:F32))</f>
        <v/>
      </c>
      <c r="G33" s="185"/>
      <c r="H33" s="204"/>
      <c r="I33" s="173"/>
      <c r="J33" s="177" t="s">
        <v>277</v>
      </c>
      <c r="K33" s="193" t="str">
        <f>IF(K23="","",SUM(K23:K32))</f>
        <v/>
      </c>
      <c r="L33" s="194"/>
      <c r="M33" s="193" t="str">
        <f>IF(M23="","",SUM(M23:M32))</f>
        <v/>
      </c>
      <c r="N33" s="190"/>
    </row>
    <row r="34" spans="1:14" x14ac:dyDescent="0.25">
      <c r="A34" s="178"/>
      <c r="B34" s="170"/>
      <c r="C34" s="179" t="s">
        <v>269</v>
      </c>
      <c r="D34" s="195"/>
      <c r="E34" s="187"/>
      <c r="F34" s="192" t="str">
        <f>IF(F23="","",SUMIF(G23:G32,$P$9,F23:F32))</f>
        <v/>
      </c>
      <c r="G34" s="185"/>
      <c r="H34" s="204"/>
      <c r="I34" s="164"/>
      <c r="J34" s="179" t="s">
        <v>269</v>
      </c>
      <c r="K34" s="195"/>
      <c r="L34" s="187"/>
      <c r="M34" s="192" t="str">
        <f>IF(M23="","",SUMIF(N23:N32,$P$9,M23:M32))</f>
        <v/>
      </c>
      <c r="N34" s="190"/>
    </row>
    <row r="35" spans="1:14" x14ac:dyDescent="0.25">
      <c r="A35" s="180"/>
      <c r="B35" s="157"/>
      <c r="C35" s="181"/>
      <c r="D35" s="181"/>
      <c r="E35" s="157"/>
      <c r="F35" s="157"/>
      <c r="G35" s="159"/>
      <c r="H35" s="180"/>
      <c r="I35" s="157"/>
      <c r="J35" s="181"/>
      <c r="K35" s="181"/>
      <c r="L35" s="157"/>
      <c r="M35" s="157"/>
    </row>
    <row r="36" spans="1:14" ht="15.75" thickBot="1" x14ac:dyDescent="0.3">
      <c r="A36" s="180"/>
      <c r="B36" s="157"/>
      <c r="C36" s="182" t="s">
        <v>270</v>
      </c>
      <c r="D36" s="182"/>
      <c r="E36" s="157"/>
      <c r="F36" s="197" t="str">
        <f>IF(AND(F19="",F33=""),"",SUM(F19,F33))</f>
        <v/>
      </c>
      <c r="G36" s="159"/>
      <c r="H36" s="180"/>
      <c r="I36" s="157"/>
      <c r="J36" s="182" t="s">
        <v>270</v>
      </c>
      <c r="K36" s="182"/>
      <c r="L36" s="157"/>
      <c r="M36" s="197" t="str">
        <f>IF(AND(M19="",M33=""),"",SUM(M19,M33))</f>
        <v/>
      </c>
    </row>
    <row r="37" spans="1:14" ht="15.75" thickBot="1" x14ac:dyDescent="0.3">
      <c r="A37" s="180"/>
      <c r="B37" s="157"/>
      <c r="C37" s="182" t="s">
        <v>271</v>
      </c>
      <c r="D37" s="182"/>
      <c r="E37" s="157"/>
      <c r="F37" s="197" t="str">
        <f>IF(AND(F20="",F34=""),"",SUM(F20,F34))</f>
        <v/>
      </c>
      <c r="G37" s="159"/>
      <c r="H37" s="180"/>
      <c r="I37" s="157"/>
      <c r="J37" s="182" t="s">
        <v>271</v>
      </c>
      <c r="K37" s="182"/>
      <c r="L37" s="157"/>
      <c r="M37" s="197" t="str">
        <f>IF(AND(M20="",M34=""),"",SUM(M20,M34))</f>
        <v/>
      </c>
    </row>
    <row r="38" spans="1:14" ht="15.75" thickBot="1" x14ac:dyDescent="0.3">
      <c r="A38" s="180"/>
      <c r="B38" s="157"/>
      <c r="C38" s="181" t="s">
        <v>272</v>
      </c>
      <c r="D38" s="181"/>
      <c r="E38" s="157"/>
      <c r="F38" s="199" t="str">
        <f>IFERROR(F37/F36,"")</f>
        <v/>
      </c>
      <c r="G38" s="159"/>
      <c r="H38" s="180"/>
      <c r="I38" s="157"/>
      <c r="J38" s="181" t="s">
        <v>272</v>
      </c>
      <c r="K38" s="181"/>
      <c r="L38" s="157"/>
      <c r="M38" s="199" t="str">
        <f>IFERROR(M37/M36,"")</f>
        <v/>
      </c>
    </row>
    <row r="39" spans="1:14" x14ac:dyDescent="0.25">
      <c r="A39" s="180"/>
      <c r="B39" s="157"/>
      <c r="C39" s="181"/>
      <c r="D39" s="181"/>
      <c r="E39" s="157"/>
      <c r="F39" s="198"/>
      <c r="G39" s="159"/>
      <c r="H39" s="180"/>
      <c r="I39" s="157"/>
      <c r="J39" s="181"/>
      <c r="K39" s="181"/>
      <c r="L39" s="157"/>
      <c r="M39" s="157"/>
    </row>
    <row r="40" spans="1:14" x14ac:dyDescent="0.25">
      <c r="A40" s="183" t="s">
        <v>273</v>
      </c>
      <c r="B40" s="184"/>
      <c r="C40" s="173"/>
      <c r="D40" s="187"/>
      <c r="E40" s="187"/>
      <c r="F40" s="192" t="str">
        <f>IFERROR(AVERAGE(D40:E40),"")</f>
        <v/>
      </c>
      <c r="G40" s="159"/>
      <c r="H40" s="171" t="s">
        <v>273</v>
      </c>
      <c r="I40" s="184"/>
      <c r="J40" s="173"/>
      <c r="K40" s="187"/>
      <c r="L40" s="187"/>
      <c r="M40" s="192" t="str">
        <f>IFERROR(AVERAGE(K40:L40),"")</f>
        <v/>
      </c>
    </row>
    <row r="41" spans="1:14" x14ac:dyDescent="0.25">
      <c r="A41" s="183" t="s">
        <v>274</v>
      </c>
      <c r="B41" s="184"/>
      <c r="C41" s="173"/>
      <c r="D41" s="187"/>
      <c r="E41" s="187"/>
      <c r="F41" s="192" t="str">
        <f>IFERROR(AVERAGE(D41:E41),"")</f>
        <v/>
      </c>
      <c r="G41" s="159"/>
      <c r="H41" s="200" t="s">
        <v>274</v>
      </c>
      <c r="I41" s="184"/>
      <c r="J41" s="164"/>
      <c r="K41" s="187"/>
      <c r="L41" s="187"/>
      <c r="M41" s="192" t="str">
        <f>IFERROR(AVERAGE(K41:L41),"")</f>
        <v/>
      </c>
    </row>
    <row r="42" spans="1:14" x14ac:dyDescent="0.25">
      <c r="A42" s="157" t="s">
        <v>275</v>
      </c>
      <c r="G42" s="159"/>
      <c r="H42" s="157" t="s">
        <v>275</v>
      </c>
    </row>
  </sheetData>
  <mergeCells count="6">
    <mergeCell ref="A4:D4"/>
    <mergeCell ref="H4:K4"/>
    <mergeCell ref="A5:D5"/>
    <mergeCell ref="H5:K5"/>
    <mergeCell ref="A22:C22"/>
    <mergeCell ref="H22:J22"/>
  </mergeCells>
  <dataValidations disablePrompts="1" count="1">
    <dataValidation type="list" allowBlank="1" showInputMessage="1" showErrorMessage="1" sqref="G9:G11 N9:N11 N14:N17 G14:G17 G23:G32 N23:N32" xr:uid="{00000000-0002-0000-0600-000000000000}">
      <formula1>$P$9:$P$11</formula1>
    </dataValidation>
  </dataValidations>
  <pageMargins left="0.7" right="0.7" top="0.75" bottom="0.75" header="0.3" footer="0.3"/>
  <pageSetup orientation="portrait" r:id="rId1"/>
  <headerFooter>
    <oddHeader>&amp;LDate: 
Investigators:&amp;R&amp;"-,Bold"Minnesota Stream Quantification Tool 
Riparian Vegetation Form</oddHeader>
  </headerFooter>
  <ignoredErrors>
    <ignoredError sqref="A9 H9 H23:H24 H25:H32 A23:A32 A14:A17 H14:H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48D3C-B345-411E-80DF-D971F4B23CE8}">
  <dimension ref="A1:M45"/>
  <sheetViews>
    <sheetView view="pageLayout" zoomScaleNormal="100" workbookViewId="0">
      <selection activeCell="H9" sqref="H9"/>
    </sheetView>
  </sheetViews>
  <sheetFormatPr defaultRowHeight="15" x14ac:dyDescent="0.25"/>
  <cols>
    <col min="6" max="6" width="10.42578125" customWidth="1"/>
    <col min="10" max="10" width="14" customWidth="1"/>
  </cols>
  <sheetData>
    <row r="1" spans="1:10" x14ac:dyDescent="0.25">
      <c r="A1" t="s">
        <v>99</v>
      </c>
      <c r="J1" s="135"/>
    </row>
    <row r="2" spans="1:10" x14ac:dyDescent="0.25">
      <c r="A2" t="s">
        <v>362</v>
      </c>
      <c r="J2" s="135"/>
    </row>
    <row r="3" spans="1:10" ht="8.4499999999999993" customHeight="1" x14ac:dyDescent="0.25"/>
    <row r="4" spans="1:10" x14ac:dyDescent="0.25">
      <c r="A4" s="551" t="s">
        <v>364</v>
      </c>
      <c r="B4" s="552"/>
      <c r="C4" s="553"/>
    </row>
    <row r="5" spans="1:10" x14ac:dyDescent="0.25">
      <c r="A5" s="554" t="s">
        <v>363</v>
      </c>
      <c r="B5" s="555"/>
      <c r="C5" s="556"/>
    </row>
    <row r="6" spans="1:10" x14ac:dyDescent="0.25">
      <c r="A6" s="557" t="s">
        <v>365</v>
      </c>
      <c r="B6" s="558"/>
      <c r="C6" s="558"/>
      <c r="D6" s="558"/>
      <c r="E6" s="558"/>
      <c r="F6" s="558"/>
      <c r="G6" s="558"/>
      <c r="H6" s="558"/>
      <c r="I6" s="558"/>
      <c r="J6" s="559"/>
    </row>
    <row r="7" spans="1:10" ht="27.6" customHeight="1" x14ac:dyDescent="0.25">
      <c r="A7" s="560"/>
      <c r="B7" s="561"/>
      <c r="C7" s="561"/>
      <c r="D7" s="561"/>
      <c r="E7" s="561"/>
      <c r="F7" s="561"/>
      <c r="G7" s="561"/>
      <c r="H7" s="561"/>
      <c r="I7" s="561"/>
      <c r="J7" s="562"/>
    </row>
    <row r="8" spans="1:10" ht="16.5" customHeight="1" x14ac:dyDescent="0.25">
      <c r="A8" s="229" t="s">
        <v>366</v>
      </c>
      <c r="B8" s="230"/>
      <c r="C8" s="230"/>
      <c r="D8" s="230"/>
      <c r="E8" s="230"/>
      <c r="F8" s="230"/>
      <c r="G8" s="230"/>
      <c r="H8" s="230"/>
      <c r="I8" s="230"/>
      <c r="J8" s="230"/>
    </row>
    <row r="9" spans="1:10" ht="11.25" customHeight="1" x14ac:dyDescent="0.25">
      <c r="A9" s="7"/>
      <c r="B9" s="8"/>
      <c r="C9" s="8"/>
      <c r="D9" s="8"/>
      <c r="E9" s="8"/>
      <c r="F9" s="8"/>
      <c r="G9" s="8"/>
      <c r="H9" s="1"/>
      <c r="I9" s="1"/>
      <c r="J9" s="1"/>
    </row>
    <row r="10" spans="1:10" s="226" customFormat="1" ht="16.5" thickBot="1" x14ac:dyDescent="0.3">
      <c r="A10" s="240" t="s">
        <v>367</v>
      </c>
      <c r="B10" s="241"/>
      <c r="C10" s="242"/>
      <c r="D10" s="242" t="s">
        <v>368</v>
      </c>
      <c r="E10" s="242" t="s">
        <v>369</v>
      </c>
      <c r="F10" s="240"/>
      <c r="G10" s="240"/>
      <c r="H10" s="240"/>
      <c r="I10" s="240"/>
      <c r="J10" s="240"/>
    </row>
    <row r="11" spans="1:10" ht="8.25" customHeight="1" thickTop="1" x14ac:dyDescent="0.25">
      <c r="A11" s="206"/>
      <c r="B11" s="230"/>
      <c r="C11" s="36"/>
      <c r="D11" s="36"/>
      <c r="E11" s="36"/>
      <c r="F11" s="206"/>
      <c r="G11" s="206"/>
      <c r="H11" s="206"/>
      <c r="I11" s="206"/>
      <c r="J11" s="206"/>
    </row>
    <row r="12" spans="1:10" ht="15.75" x14ac:dyDescent="0.25">
      <c r="A12" s="550" t="s">
        <v>370</v>
      </c>
      <c r="B12" s="550"/>
      <c r="C12" s="550"/>
      <c r="D12" s="550"/>
      <c r="E12" s="36"/>
      <c r="F12" s="550" t="s">
        <v>372</v>
      </c>
      <c r="G12" s="550"/>
      <c r="H12" s="550"/>
      <c r="I12" s="550"/>
      <c r="J12" s="1"/>
    </row>
    <row r="13" spans="1:10" ht="15.75" customHeight="1" x14ac:dyDescent="0.25">
      <c r="A13" s="563" t="s">
        <v>309</v>
      </c>
      <c r="B13" s="563"/>
      <c r="C13" s="548" t="s">
        <v>310</v>
      </c>
      <c r="D13" s="548"/>
      <c r="E13" s="36"/>
      <c r="F13" s="231" t="s">
        <v>311</v>
      </c>
      <c r="G13" s="231" t="s">
        <v>373</v>
      </c>
      <c r="H13" s="548" t="s">
        <v>374</v>
      </c>
      <c r="I13" s="548"/>
      <c r="J13" s="1"/>
    </row>
    <row r="14" spans="1:10" ht="9" customHeight="1" x14ac:dyDescent="0.25">
      <c r="A14" s="218"/>
      <c r="B14" s="218"/>
      <c r="C14" s="219"/>
      <c r="D14" s="219"/>
      <c r="E14" s="36"/>
      <c r="F14" s="1"/>
      <c r="G14" s="1"/>
      <c r="H14" s="1"/>
      <c r="I14" s="1"/>
      <c r="J14" s="1"/>
    </row>
    <row r="15" spans="1:10" ht="15.75" x14ac:dyDescent="0.25">
      <c r="A15" s="32" t="s">
        <v>371</v>
      </c>
      <c r="B15" s="216"/>
      <c r="C15" s="36" t="s">
        <v>209</v>
      </c>
      <c r="D15" s="36" t="s">
        <v>85</v>
      </c>
      <c r="E15" s="36"/>
      <c r="F15" s="550" t="s">
        <v>375</v>
      </c>
      <c r="G15" s="550"/>
      <c r="H15" s="550"/>
      <c r="I15" s="550"/>
      <c r="J15" s="1"/>
    </row>
    <row r="16" spans="1:10" ht="15.75" x14ac:dyDescent="0.25">
      <c r="A16" s="32" t="s">
        <v>377</v>
      </c>
      <c r="B16" s="216"/>
      <c r="C16" s="549" t="s">
        <v>378</v>
      </c>
      <c r="D16" s="549"/>
      <c r="E16" s="216"/>
      <c r="F16" s="549" t="s">
        <v>376</v>
      </c>
      <c r="G16" s="549"/>
      <c r="H16" s="548" t="s">
        <v>374</v>
      </c>
      <c r="I16" s="548"/>
      <c r="J16" s="1"/>
    </row>
    <row r="17" spans="1:13" ht="9.75" customHeight="1" x14ac:dyDescent="0.25">
      <c r="A17" s="1"/>
      <c r="B17" s="216"/>
      <c r="C17" s="36"/>
      <c r="D17" s="36"/>
      <c r="E17" s="216"/>
      <c r="F17" s="232"/>
      <c r="G17" s="232"/>
      <c r="H17" s="219"/>
      <c r="I17" s="219"/>
      <c r="J17" s="1"/>
    </row>
    <row r="18" spans="1:13" s="226" customFormat="1" ht="16.5" thickBot="1" x14ac:dyDescent="0.3">
      <c r="A18" s="240" t="s">
        <v>379</v>
      </c>
      <c r="B18" s="241"/>
      <c r="C18" s="242"/>
      <c r="D18" s="242" t="s">
        <v>368</v>
      </c>
      <c r="E18" s="242" t="s">
        <v>369</v>
      </c>
      <c r="F18" s="242"/>
      <c r="G18" s="247"/>
      <c r="H18" s="248"/>
      <c r="I18" s="248"/>
      <c r="J18" s="249"/>
    </row>
    <row r="19" spans="1:13" s="42" customFormat="1" ht="15.75" customHeight="1" thickTop="1" x14ac:dyDescent="0.25">
      <c r="A19" s="206"/>
      <c r="B19" s="230"/>
      <c r="C19" s="36"/>
      <c r="D19" s="36"/>
      <c r="E19" s="36"/>
      <c r="F19" s="36"/>
      <c r="G19" s="547" t="s">
        <v>397</v>
      </c>
      <c r="H19" s="547"/>
      <c r="I19" s="547"/>
      <c r="J19" s="547"/>
      <c r="K19" s="238"/>
      <c r="L19" s="238"/>
      <c r="M19" s="238"/>
    </row>
    <row r="20" spans="1:13" s="42" customFormat="1" ht="9.75" customHeight="1" x14ac:dyDescent="0.25">
      <c r="A20" s="32" t="s">
        <v>380</v>
      </c>
      <c r="B20" s="230"/>
      <c r="C20" s="36"/>
      <c r="D20" s="36" t="s">
        <v>209</v>
      </c>
      <c r="E20" s="36" t="s">
        <v>85</v>
      </c>
      <c r="F20" s="36"/>
      <c r="G20" s="547"/>
      <c r="H20" s="547"/>
      <c r="I20" s="547"/>
      <c r="J20" s="547"/>
      <c r="K20" s="238"/>
      <c r="L20" s="238"/>
      <c r="M20" s="238"/>
    </row>
    <row r="21" spans="1:13" s="42" customFormat="1" ht="15.75" x14ac:dyDescent="0.25">
      <c r="A21" s="32" t="s">
        <v>381</v>
      </c>
      <c r="B21" s="230"/>
      <c r="C21" s="36"/>
      <c r="D21" s="36" t="s">
        <v>209</v>
      </c>
      <c r="E21" s="36" t="s">
        <v>85</v>
      </c>
      <c r="F21" s="36"/>
      <c r="G21" s="547"/>
      <c r="H21" s="547"/>
      <c r="I21" s="547"/>
      <c r="J21" s="547"/>
      <c r="K21" s="238"/>
      <c r="L21" s="238"/>
      <c r="M21" s="238"/>
    </row>
    <row r="22" spans="1:13" s="42" customFormat="1" ht="16.5" customHeight="1" x14ac:dyDescent="0.25">
      <c r="A22" s="32"/>
      <c r="B22" s="230"/>
      <c r="C22" s="36"/>
      <c r="D22" s="36"/>
      <c r="E22" s="36"/>
      <c r="F22" s="36"/>
      <c r="G22" s="547" t="s">
        <v>398</v>
      </c>
      <c r="H22" s="547"/>
      <c r="I22" s="547"/>
      <c r="J22" s="547"/>
      <c r="K22" s="238"/>
      <c r="L22" s="238"/>
      <c r="M22" s="238"/>
    </row>
    <row r="23" spans="1:13" s="42" customFormat="1" ht="15.75" x14ac:dyDescent="0.25">
      <c r="A23" s="32" t="s">
        <v>382</v>
      </c>
      <c r="B23" s="230"/>
      <c r="C23" s="36"/>
      <c r="D23" s="548" t="s">
        <v>385</v>
      </c>
      <c r="E23" s="548"/>
      <c r="F23" s="548"/>
      <c r="G23" s="547"/>
      <c r="H23" s="547"/>
      <c r="I23" s="547"/>
      <c r="J23" s="547"/>
      <c r="K23" s="238"/>
      <c r="L23" s="238"/>
      <c r="M23" s="238"/>
    </row>
    <row r="24" spans="1:13" s="42" customFormat="1" ht="15.75" customHeight="1" x14ac:dyDescent="0.25">
      <c r="A24" s="32" t="s">
        <v>383</v>
      </c>
      <c r="B24" s="230"/>
      <c r="C24" s="36"/>
      <c r="D24" s="232" t="s">
        <v>384</v>
      </c>
      <c r="E24" s="36"/>
      <c r="F24" s="36"/>
      <c r="G24" s="547"/>
      <c r="H24" s="547"/>
      <c r="I24" s="547"/>
      <c r="J24" s="547"/>
      <c r="K24" s="238"/>
      <c r="L24" s="238"/>
      <c r="M24" s="238"/>
    </row>
    <row r="25" spans="1:13" s="42" customFormat="1" ht="15.75" x14ac:dyDescent="0.25">
      <c r="A25" s="206"/>
      <c r="B25" s="230"/>
      <c r="C25" s="36"/>
      <c r="D25" s="233"/>
      <c r="E25" s="233"/>
      <c r="F25" s="36"/>
      <c r="G25" s="547"/>
      <c r="H25" s="547"/>
      <c r="I25" s="547"/>
      <c r="J25" s="547"/>
      <c r="K25" s="238"/>
      <c r="L25" s="238"/>
      <c r="M25" s="238"/>
    </row>
    <row r="26" spans="1:13" s="42" customFormat="1" ht="7.5" customHeight="1" x14ac:dyDescent="0.25">
      <c r="A26" s="564" t="s">
        <v>390</v>
      </c>
      <c r="B26" s="564"/>
      <c r="C26" s="36"/>
      <c r="D26" s="233"/>
      <c r="E26" s="233"/>
      <c r="F26" s="36"/>
      <c r="G26" s="547"/>
      <c r="H26" s="547"/>
      <c r="I26" s="547"/>
      <c r="J26" s="547"/>
      <c r="K26" s="238"/>
      <c r="L26" s="238"/>
      <c r="M26" s="238"/>
    </row>
    <row r="27" spans="1:13" s="42" customFormat="1" ht="15.75" customHeight="1" x14ac:dyDescent="0.25">
      <c r="A27" s="564"/>
      <c r="B27" s="564"/>
      <c r="C27" s="216" t="s">
        <v>386</v>
      </c>
      <c r="D27" s="232" t="s">
        <v>387</v>
      </c>
      <c r="E27" s="232" t="s">
        <v>388</v>
      </c>
      <c r="F27" s="216" t="s">
        <v>389</v>
      </c>
      <c r="G27" s="547" t="s">
        <v>399</v>
      </c>
      <c r="H27" s="547"/>
      <c r="I27" s="547"/>
      <c r="J27" s="547"/>
      <c r="K27" s="238"/>
      <c r="L27" s="238"/>
      <c r="M27" s="238"/>
    </row>
    <row r="28" spans="1:13" ht="15.75" customHeight="1" x14ac:dyDescent="0.25">
      <c r="A28" s="565" t="s">
        <v>391</v>
      </c>
      <c r="B28" s="497"/>
      <c r="C28" s="235"/>
      <c r="D28" s="235"/>
      <c r="E28" s="217"/>
      <c r="F28" s="4"/>
      <c r="G28" s="547"/>
      <c r="H28" s="547"/>
      <c r="I28" s="547"/>
      <c r="J28" s="547"/>
      <c r="K28" s="238"/>
      <c r="L28" s="238"/>
      <c r="M28" s="238"/>
    </row>
    <row r="29" spans="1:13" ht="15.75" customHeight="1" x14ac:dyDescent="0.25">
      <c r="A29" s="566" t="s">
        <v>392</v>
      </c>
      <c r="B29" s="566"/>
      <c r="C29" s="237"/>
      <c r="D29" s="237"/>
      <c r="E29" s="217"/>
      <c r="F29" s="4"/>
      <c r="G29" s="547"/>
      <c r="H29" s="547"/>
      <c r="I29" s="547"/>
      <c r="J29" s="547"/>
      <c r="K29" s="238"/>
      <c r="L29" s="238"/>
      <c r="M29" s="238"/>
    </row>
    <row r="30" spans="1:13" ht="15.75" customHeight="1" x14ac:dyDescent="0.25">
      <c r="A30" s="565" t="s">
        <v>393</v>
      </c>
      <c r="B30" s="497"/>
      <c r="C30" s="237"/>
      <c r="D30" s="237"/>
      <c r="E30" s="217"/>
      <c r="F30" s="4"/>
      <c r="G30" s="547" t="s">
        <v>401</v>
      </c>
      <c r="H30" s="547"/>
      <c r="I30" s="547"/>
      <c r="J30" s="547"/>
      <c r="K30" s="238"/>
      <c r="L30" s="238"/>
      <c r="M30" s="238"/>
    </row>
    <row r="31" spans="1:13" ht="15.75" customHeight="1" x14ac:dyDescent="0.25">
      <c r="A31" s="565" t="s">
        <v>394</v>
      </c>
      <c r="B31" s="497"/>
      <c r="C31" s="236"/>
      <c r="D31" s="235"/>
      <c r="E31" s="235"/>
      <c r="F31" s="217"/>
      <c r="G31" s="547"/>
      <c r="H31" s="547"/>
      <c r="I31" s="547"/>
      <c r="J31" s="547"/>
      <c r="K31" s="238"/>
      <c r="L31" s="238"/>
      <c r="M31" s="238"/>
    </row>
    <row r="32" spans="1:13" x14ac:dyDescent="0.25">
      <c r="A32" s="565" t="s">
        <v>395</v>
      </c>
      <c r="B32" s="565"/>
      <c r="C32" s="4"/>
      <c r="D32" s="4"/>
      <c r="E32" s="4"/>
      <c r="F32" s="4"/>
      <c r="G32" s="547"/>
      <c r="H32" s="547"/>
      <c r="I32" s="547"/>
      <c r="J32" s="547"/>
      <c r="K32" s="238"/>
      <c r="L32" s="238"/>
      <c r="M32" s="238"/>
    </row>
    <row r="33" spans="1:13" ht="15" customHeight="1" x14ac:dyDescent="0.25">
      <c r="A33" s="423" t="s">
        <v>164</v>
      </c>
      <c r="B33" s="422"/>
      <c r="C33" s="234">
        <v>1</v>
      </c>
      <c r="D33" s="220"/>
      <c r="E33" s="220"/>
      <c r="F33" s="220"/>
      <c r="G33" s="547"/>
      <c r="H33" s="547"/>
      <c r="I33" s="547"/>
      <c r="J33" s="547"/>
      <c r="K33" s="238"/>
      <c r="L33" s="238"/>
      <c r="M33" s="238"/>
    </row>
    <row r="34" spans="1:13" ht="19.5" customHeight="1" x14ac:dyDescent="0.25">
      <c r="A34" s="150"/>
      <c r="B34" s="5"/>
      <c r="C34" s="234"/>
      <c r="D34" s="220"/>
      <c r="E34" s="220"/>
      <c r="F34" s="220"/>
      <c r="G34" s="547"/>
      <c r="H34" s="547"/>
      <c r="I34" s="547"/>
      <c r="J34" s="547"/>
      <c r="K34" s="238"/>
      <c r="L34" s="238"/>
      <c r="M34" s="238"/>
    </row>
    <row r="35" spans="1:13" ht="15" customHeight="1" x14ac:dyDescent="0.25">
      <c r="A35" s="423" t="s">
        <v>396</v>
      </c>
      <c r="B35" s="423"/>
      <c r="C35" s="423"/>
      <c r="D35" s="423"/>
      <c r="E35" s="423"/>
      <c r="F35" s="423"/>
      <c r="G35" s="547" t="s">
        <v>400</v>
      </c>
      <c r="H35" s="547"/>
      <c r="I35" s="547"/>
      <c r="J35" s="547"/>
      <c r="K35" s="238"/>
      <c r="L35" s="238"/>
      <c r="M35" s="238"/>
    </row>
    <row r="36" spans="1:13" ht="16.5" customHeight="1" x14ac:dyDescent="0.25">
      <c r="A36" s="150"/>
      <c r="B36" s="150"/>
      <c r="C36" s="150"/>
      <c r="D36" s="150"/>
      <c r="E36" s="150"/>
      <c r="F36" s="150"/>
      <c r="G36" s="547"/>
      <c r="H36" s="547"/>
      <c r="I36" s="547"/>
      <c r="J36" s="547"/>
      <c r="K36" s="238"/>
      <c r="L36" s="238"/>
      <c r="M36" s="238"/>
    </row>
    <row r="37" spans="1:13" ht="6.75" customHeight="1" x14ac:dyDescent="0.25">
      <c r="G37" s="547"/>
      <c r="H37" s="547"/>
      <c r="I37" s="547"/>
      <c r="J37" s="547"/>
      <c r="K37" s="239"/>
      <c r="L37" s="239"/>
      <c r="M37" s="239"/>
    </row>
    <row r="38" spans="1:13" ht="16.5" thickBot="1" x14ac:dyDescent="0.3">
      <c r="A38" s="240" t="s">
        <v>406</v>
      </c>
      <c r="B38" s="241"/>
      <c r="C38" s="242"/>
      <c r="D38" s="242" t="s">
        <v>368</v>
      </c>
      <c r="E38" s="242" t="s">
        <v>369</v>
      </c>
      <c r="F38" s="242"/>
      <c r="G38" s="243"/>
      <c r="H38" s="243"/>
      <c r="I38" s="243"/>
      <c r="J38" s="243"/>
    </row>
    <row r="39" spans="1:13" s="226" customFormat="1" ht="17.25" thickTop="1" thickBot="1" x14ac:dyDescent="0.3">
      <c r="A39" s="216"/>
      <c r="B39" s="233"/>
      <c r="C39" s="233"/>
      <c r="D39"/>
      <c r="E39"/>
      <c r="F39"/>
      <c r="G39" s="238"/>
      <c r="H39" s="238"/>
      <c r="I39" s="238"/>
      <c r="J39" s="238"/>
    </row>
    <row r="40" spans="1:13" ht="15" customHeight="1" thickTop="1" x14ac:dyDescent="0.25">
      <c r="A40" s="441" t="s">
        <v>402</v>
      </c>
      <c r="B40" s="441"/>
      <c r="C40" s="441"/>
      <c r="D40" s="36" t="s">
        <v>209</v>
      </c>
      <c r="E40" s="36" t="s">
        <v>85</v>
      </c>
      <c r="H40" s="238"/>
      <c r="I40" s="238"/>
      <c r="J40" s="238"/>
    </row>
    <row r="41" spans="1:13" ht="15" customHeight="1" x14ac:dyDescent="0.25">
      <c r="A41" s="441" t="s">
        <v>403</v>
      </c>
      <c r="B41" s="441"/>
      <c r="C41" s="441"/>
      <c r="D41" s="36" t="s">
        <v>209</v>
      </c>
      <c r="E41" s="36" t="s">
        <v>85</v>
      </c>
      <c r="F41" s="244" t="s">
        <v>405</v>
      </c>
      <c r="G41" s="245"/>
      <c r="H41" s="245"/>
      <c r="I41" s="245"/>
      <c r="J41" s="246"/>
    </row>
    <row r="42" spans="1:13" ht="15" customHeight="1" x14ac:dyDescent="0.25">
      <c r="A42" s="441" t="s">
        <v>404</v>
      </c>
      <c r="B42" s="441"/>
      <c r="C42" s="441"/>
      <c r="D42" s="36" t="s">
        <v>209</v>
      </c>
      <c r="E42" s="36" t="s">
        <v>85</v>
      </c>
      <c r="F42" s="45"/>
      <c r="G42" s="238"/>
      <c r="H42" s="238"/>
      <c r="I42" s="238"/>
      <c r="J42" s="238"/>
    </row>
    <row r="43" spans="1:13" ht="15.75" x14ac:dyDescent="0.25">
      <c r="A43" s="441" t="s">
        <v>409</v>
      </c>
      <c r="B43" s="441"/>
      <c r="C43" s="441"/>
      <c r="D43" s="567" t="s">
        <v>70</v>
      </c>
      <c r="E43" s="568"/>
      <c r="F43" s="569"/>
      <c r="G43" s="551" t="s">
        <v>407</v>
      </c>
      <c r="H43" s="552"/>
      <c r="I43" s="553"/>
    </row>
    <row r="44" spans="1:13" ht="15.75" x14ac:dyDescent="0.25">
      <c r="A44" s="441" t="s">
        <v>410</v>
      </c>
      <c r="B44" s="441"/>
      <c r="C44" s="441"/>
      <c r="D44" s="36" t="s">
        <v>209</v>
      </c>
      <c r="E44" s="36" t="s">
        <v>85</v>
      </c>
      <c r="F44" s="244" t="s">
        <v>408</v>
      </c>
      <c r="G44" s="245"/>
      <c r="H44" s="245"/>
      <c r="I44" s="245"/>
      <c r="J44" s="246"/>
    </row>
    <row r="45" spans="1:13" ht="15.75" x14ac:dyDescent="0.25">
      <c r="A45" s="441" t="s">
        <v>411</v>
      </c>
      <c r="B45" s="441"/>
      <c r="C45" s="441"/>
      <c r="D45" s="36" t="s">
        <v>209</v>
      </c>
      <c r="E45" s="36" t="s">
        <v>85</v>
      </c>
      <c r="F45" s="244" t="s">
        <v>405</v>
      </c>
      <c r="G45" s="245"/>
      <c r="H45" s="245"/>
      <c r="I45" s="245"/>
      <c r="J45" s="246"/>
    </row>
  </sheetData>
  <mergeCells count="34">
    <mergeCell ref="A44:C44"/>
    <mergeCell ref="A45:C45"/>
    <mergeCell ref="G30:J34"/>
    <mergeCell ref="G35:J37"/>
    <mergeCell ref="A40:C40"/>
    <mergeCell ref="A32:B32"/>
    <mergeCell ref="A33:B33"/>
    <mergeCell ref="A35:F35"/>
    <mergeCell ref="A43:C43"/>
    <mergeCell ref="G43:I43"/>
    <mergeCell ref="D43:F43"/>
    <mergeCell ref="A41:C41"/>
    <mergeCell ref="A42:C42"/>
    <mergeCell ref="A26:B27"/>
    <mergeCell ref="A28:B28"/>
    <mergeCell ref="A29:B29"/>
    <mergeCell ref="A30:B30"/>
    <mergeCell ref="A31:B31"/>
    <mergeCell ref="A4:C4"/>
    <mergeCell ref="A5:C5"/>
    <mergeCell ref="A6:J7"/>
    <mergeCell ref="A13:B13"/>
    <mergeCell ref="C13:D13"/>
    <mergeCell ref="F12:I12"/>
    <mergeCell ref="A12:D12"/>
    <mergeCell ref="G22:J26"/>
    <mergeCell ref="D23:F23"/>
    <mergeCell ref="G27:J29"/>
    <mergeCell ref="H13:I13"/>
    <mergeCell ref="H16:I16"/>
    <mergeCell ref="F16:G16"/>
    <mergeCell ref="F15:I15"/>
    <mergeCell ref="C16:D16"/>
    <mergeCell ref="G19:J21"/>
  </mergeCells>
  <pageMargins left="0.25" right="0.25" top="0.75" bottom="0.75" header="0.3" footer="0.3"/>
  <pageSetup orientation="portrait" r:id="rId1"/>
  <headerFooter>
    <oddHeader>&amp;LDate: 
Investigators:&amp;R&amp;"-,Bold"Minnesota Stream Quantification Tool 
Physicochemical and Biology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Parameter Selection Checklist</vt:lpstr>
      <vt:lpstr>Project Reach Form</vt:lpstr>
      <vt:lpstr>Longitudinal Profile Form</vt:lpstr>
      <vt:lpstr>Standard Cross Section Form</vt:lpstr>
      <vt:lpstr>Rapid Survey Form</vt:lpstr>
      <vt:lpstr>Lateral Migration Form</vt:lpstr>
      <vt:lpstr>Riparian Width Form__OLD</vt:lpstr>
      <vt:lpstr>Riparian Veg Form</vt:lpstr>
      <vt:lpstr>Physicochemical and Biology</vt:lpstr>
      <vt:lpstr>Riparian Width Form</vt:lpstr>
      <vt:lpstr>Riparian Vegetation Form</vt:lpstr>
      <vt:lpstr>Pebble Count Form</vt:lpstr>
      <vt:lpstr>Sensor Log</vt:lpstr>
      <vt:lpstr>'Parameter Selection Checklist'!Print_Area</vt:lpstr>
      <vt:lpstr>'Physicochemical and Biology'!Print_Area</vt:lpstr>
      <vt:lpstr>'Project Reach Form'!Print_Area</vt:lpstr>
      <vt:lpstr>'Rapid Survey Form'!Print_Area</vt:lpstr>
      <vt:lpstr>'Riparian Veg Form'!Print_Area</vt:lpstr>
      <vt:lpstr>'Riparian Width Form'!Print_Area</vt:lpstr>
      <vt:lpstr>'Riparian Width Form__OLD'!Print_Area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CJones</dc:creator>
  <cp:lastModifiedBy>LeeAnne Lutz</cp:lastModifiedBy>
  <cp:lastPrinted>2019-07-31T17:34:12Z</cp:lastPrinted>
  <dcterms:created xsi:type="dcterms:W3CDTF">2016-10-21T17:33:11Z</dcterms:created>
  <dcterms:modified xsi:type="dcterms:W3CDTF">2019-07-31T17:34:36Z</dcterms:modified>
</cp:coreProperties>
</file>